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12" yWindow="180" windowWidth="9696" windowHeight="3300" tabRatio="601" activeTab="0"/>
  </bookViews>
  <sheets>
    <sheet name="Bidtab" sheetId="1" r:id="rId1"/>
    <sheet name="Sheet1" sheetId="2" r:id="rId2"/>
  </sheets>
  <definedNames>
    <definedName name="_Regression_Int" localSheetId="0" hidden="1">1</definedName>
    <definedName name="_xlnm.Print_Area" localSheetId="0">'Bidtab'!$A$1:$V$48</definedName>
    <definedName name="_xlnm.Print_Titles" localSheetId="0">'Bidtab'!$A:$D,'Bidtab'!$1:$12</definedName>
  </definedNames>
  <calcPr fullCalcOnLoad="1"/>
</workbook>
</file>

<file path=xl/comments2.xml><?xml version="1.0" encoding="utf-8"?>
<comments xmlns="http://schemas.openxmlformats.org/spreadsheetml/2006/main">
  <authors>
    <author>joehernandez</author>
  </authors>
  <commentList>
    <comment ref="I44" authorId="0">
      <text>
        <r>
          <rPr>
            <b/>
            <sz val="8"/>
            <rFont val="Tahoma"/>
            <family val="2"/>
          </rPr>
          <t>joehernandez:</t>
        </r>
        <r>
          <rPr>
            <sz val="8"/>
            <rFont val="Tahoma"/>
            <family val="2"/>
          </rPr>
          <t xml:space="preserve">
Mobilization percentage actual was 5.06.  reduced to 4.8 per bid proposal written percentage.</t>
        </r>
      </text>
    </comment>
    <comment ref="O44" authorId="0">
      <text>
        <r>
          <rPr>
            <b/>
            <sz val="8"/>
            <rFont val="Tahoma"/>
            <family val="2"/>
          </rPr>
          <t>joehernandez:</t>
        </r>
        <r>
          <rPr>
            <sz val="8"/>
            <rFont val="Tahoma"/>
            <family val="2"/>
          </rPr>
          <t xml:space="preserve">
Mobilization percentage actual exceeded 5 percent maximum.  Adjusted to meet the 5 percent.</t>
        </r>
      </text>
    </comment>
    <comment ref="L44" authorId="0">
      <text>
        <r>
          <rPr>
            <b/>
            <sz val="8"/>
            <rFont val="Tahoma"/>
            <family val="2"/>
          </rPr>
          <t>joehernandez:</t>
        </r>
        <r>
          <rPr>
            <sz val="8"/>
            <rFont val="Tahoma"/>
            <family val="2"/>
          </rPr>
          <t xml:space="preserve">
Mobilization percentage actual exceeded 5 percent maximum.  Adjusted to meet the 5 percent.</t>
        </r>
      </text>
    </comment>
  </commentList>
</comments>
</file>

<file path=xl/sharedStrings.xml><?xml version="1.0" encoding="utf-8"?>
<sst xmlns="http://schemas.openxmlformats.org/spreadsheetml/2006/main" count="267" uniqueCount="173">
  <si>
    <t>TIME &amp;</t>
  </si>
  <si>
    <t>DATE:</t>
  </si>
  <si>
    <t>Total</t>
  </si>
  <si>
    <t>Description</t>
  </si>
  <si>
    <t>P. O. BOX 2449</t>
  </si>
  <si>
    <t>TABULATION OF BIDS</t>
  </si>
  <si>
    <t>SAN ANTONIO WATER SYSTEM</t>
  </si>
  <si>
    <t>PROPOSAL:</t>
  </si>
  <si>
    <t>SAN ANTONIO, TEXAS  78298-2449</t>
  </si>
  <si>
    <t>[1]</t>
  </si>
  <si>
    <t>[2]</t>
  </si>
  <si>
    <t>[3]</t>
  </si>
  <si>
    <t>CALENDAR DAYS TO COMPLETE</t>
  </si>
  <si>
    <t>Unit Price</t>
  </si>
  <si>
    <t>Unit of Issue</t>
  </si>
  <si>
    <t>Estimate Qty</t>
  </si>
  <si>
    <t>Item No.</t>
  </si>
  <si>
    <t>LS</t>
  </si>
  <si>
    <t>Percentage</t>
  </si>
  <si>
    <t xml:space="preserve"> </t>
  </si>
  <si>
    <t>Solicitation No.:</t>
  </si>
  <si>
    <t>1</t>
  </si>
  <si>
    <t>[4]</t>
  </si>
  <si>
    <t>[5]</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</si>
  <si>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</si>
  <si>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</si>
  <si>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</si>
  <si>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</si>
  <si>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</si>
  <si>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</si>
  <si>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</si>
  <si>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</si>
  <si>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</si>
  <si>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</si>
  <si>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</si>
  <si>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</si>
  <si>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</si>
  <si>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</si>
  <si>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</si>
  <si>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</si>
  <si>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</si>
  <si>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</si>
  <si>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</si>
  <si>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</si>
  <si>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</si>
  <si>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</si>
  <si>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</si>
  <si>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</si>
  <si>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</si>
  <si>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</si>
  <si>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</si>
  <si>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</si>
  <si>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LF</t>
  </si>
  <si>
    <t>Trench Excavation Safety Protection</t>
  </si>
  <si>
    <t>SY</t>
  </si>
  <si>
    <t>Revegetation</t>
  </si>
  <si>
    <t>EA</t>
  </si>
  <si>
    <t>VF</t>
  </si>
  <si>
    <t>Tree Protection</t>
  </si>
  <si>
    <t xml:space="preserve">Prepared by Joe </t>
  </si>
  <si>
    <t>B-11-050-MF</t>
  </si>
  <si>
    <t>Leon Creek WRC Interconnection to the Southwest</t>
  </si>
  <si>
    <t>Bexar Sewer Pipeline Project</t>
  </si>
  <si>
    <t>Job # 10-6501</t>
  </si>
  <si>
    <t>10:00 A.M.</t>
  </si>
  <si>
    <t>SAWS Job No 10-6501</t>
  </si>
  <si>
    <t>Erosion &amp; Sedimentation Control</t>
  </si>
  <si>
    <t>Contract No.: C-12-008-MF</t>
  </si>
  <si>
    <t>60" FRP Wastewater Line (all depths)</t>
  </si>
  <si>
    <t>27" FRP or PVC Wastewater Line (all depths)</t>
  </si>
  <si>
    <t>60" FRP Tee Base Manhole</t>
  </si>
  <si>
    <t>60" FRP Tee Base Manhole, w/27" FRP Stub-out</t>
  </si>
  <si>
    <t>60" FRP Tee Base Manhole, w/42" FRP Stub-out</t>
  </si>
  <si>
    <t>Tee Base MH, 60" Riser Extra Depth (&gt;15')</t>
  </si>
  <si>
    <t>Vented Drop Manholes (MH Nos. 17 &amp; 18)</t>
  </si>
  <si>
    <t>Boring or Tunneling (54" DIA. FRP)</t>
  </si>
  <si>
    <t>Boring or Tunneling (60" DIA. FRP)</t>
  </si>
  <si>
    <t>Boring or Tunneling (27" DIA. FRP or PVC)</t>
  </si>
  <si>
    <t>Carrier Pipe Installed in Steel Casing or Tunnel Liner Plate (54" DIA FRP)</t>
  </si>
  <si>
    <t>Carrier Pipe Installed in Steel Casing or Tunnel Liner Plate (27" DIA FRP or PVC)</t>
  </si>
  <si>
    <t>Verano Lift Station No. 5 Elimination/Abandonment</t>
  </si>
  <si>
    <t>Connection to SBSP Segment 2</t>
  </si>
  <si>
    <t>Gravity Sewer and MH Testing</t>
  </si>
  <si>
    <t>Allowance</t>
  </si>
  <si>
    <t>CPS Power Pole Stabilization and Line Protection - Allowance for CPS fees associated with the temporary support of poles, adjustment/replacement of guy wire and protection of crossed wires.  This shall include furnishing all labor, materials, and incidentals required to coordinate with CPS.  Contractor to pay and be reimbursed actual amount by SAWS.</t>
  </si>
  <si>
    <t>SUBTOTAL BASE BID AMOUNT</t>
  </si>
  <si>
    <t>TOTAL BID AMOUNT INCLUDING ADDENDUM # 1, 2 &amp; 3</t>
  </si>
  <si>
    <t>54" FRP Wastewater Line (all depths)</t>
  </si>
  <si>
    <t>42" FRP Wastewater Line (all depths)</t>
  </si>
  <si>
    <t>Carrier Pipe Installed in Steel Casing or Tunnel Liner Plate (60" DIA FRP)</t>
  </si>
  <si>
    <t>Comanche Creek Aerial Crossing Abutments (Cradle and Headwall), Carrier Pipe (60" Dia. FRP), Steel Casing (72" Dia.), Spacers and Polyurethane Grout, Channel Grading, Armoring and Reinforcement (to include testing and design)</t>
  </si>
  <si>
    <t>Comanche Creek Aerial Crossing 60" Piers</t>
  </si>
  <si>
    <t xml:space="preserve">Leon Creek WRC FEB Drainline Junction Structure, Leon Creek WRC Interconnect Flow Meter Vault Structure, Leon Creek WRC FEB Diversion Structure, Leon Creek WRC FEB Headworks Screening Improvements, Leon Creek WRC Primary Clarifier Flow Meter Vaults No. 1 and No. 2, Leon Creek WRC Heater House # 2 Demolition, Leon Creek WRC Sulfur Dioxide System Improvements, Remove and Replace Existing Asphalt Pavement, and Concrete Encasement. </t>
  </si>
  <si>
    <t>Subsurface Utility Investigation</t>
  </si>
  <si>
    <t xml:space="preserve">Permitting Fees - Allowance for permitting fees associated with the project.  This shall include furnishing all labor, materials, and incidentals required to obtain all necessary permits.  Contractor to pay and be reimbursed actual amount by SAWS. </t>
  </si>
  <si>
    <t xml:space="preserve">Mobilization and Demobilization: this item includes project move-in and move-out of personnel and equipment, for work shall include furnishing all labor, materials, tools, equipment and incidentals required to mobilize, demobilized, bond and insure the Work for the Leon Creek WRC Interconnection to the SBSP Project, in accordance with the contract documents, complete in place.   </t>
  </si>
  <si>
    <t>Quest Civil Constructors Texas, LLC                                                                                  11824 Jollyville Road, Bldg 1, Suite 103                                                     Austin, Texas 78759</t>
  </si>
  <si>
    <t>Holloman Corporation                                                                                 13730 IH 10 East                                                     Converse, Texas 78109</t>
  </si>
  <si>
    <t>Pepper-Lawson Waterworks, LLC                                                                                 4555 Katy Hockley Cut-Off Road                                                     Katy, Texas 77493</t>
  </si>
  <si>
    <t xml:space="preserve">S. J. Louis Construction of Texas, LTD.                                                                                   9862 Lorene, Suite 200                                                    San Antonio, Texas 78216 </t>
  </si>
  <si>
    <t xml:space="preserve">Pesado Construction Company, Inc.                                                                                                                7054 Pipestones                                                    Schertz, Texas 78154 </t>
  </si>
  <si>
    <t>MOBILIZATION</t>
  </si>
  <si>
    <t>CD-B-14-019-DB</t>
  </si>
  <si>
    <t>S Flores St. 48-inch and 60-inch Outfall Rehab Project</t>
  </si>
  <si>
    <t>Job # 13-4808</t>
  </si>
  <si>
    <t>1:00 P.M.</t>
  </si>
  <si>
    <t>202.1</t>
  </si>
  <si>
    <t>GAL</t>
  </si>
  <si>
    <t>203.1</t>
  </si>
  <si>
    <t>205.4</t>
  </si>
  <si>
    <t>208.1</t>
  </si>
  <si>
    <t>511.3</t>
  </si>
  <si>
    <t>530.1</t>
  </si>
  <si>
    <t>535.1</t>
  </si>
  <si>
    <t>535.2</t>
  </si>
  <si>
    <t>540</t>
  </si>
  <si>
    <t>850</t>
  </si>
  <si>
    <t>851</t>
  </si>
  <si>
    <t>855</t>
  </si>
  <si>
    <t>858</t>
  </si>
  <si>
    <t>864</t>
  </si>
  <si>
    <t>865</t>
  </si>
  <si>
    <t>866</t>
  </si>
  <si>
    <t>901.1</t>
  </si>
  <si>
    <t>910.1</t>
  </si>
  <si>
    <t>910.2</t>
  </si>
  <si>
    <t>1103.3</t>
  </si>
  <si>
    <t>1109</t>
  </si>
  <si>
    <t>CY</t>
  </si>
  <si>
    <t>SF</t>
  </si>
  <si>
    <t>Prime Coat</t>
  </si>
  <si>
    <t>Tack Coat</t>
  </si>
  <si>
    <t>Hot Mix Asphaltic Pavement, Type D (3" Pavement Thickness)</t>
  </si>
  <si>
    <t>Salvaging, Hauling, and Stockpiling Reclaimable Asphaltic Pavement (3" Depth)</t>
  </si>
  <si>
    <t>Replacing with Hot Mix Asphaltic Concrete Pavement (3" Type D &amp; 12" Type B)</t>
  </si>
  <si>
    <t>Barricades, Signs and Traffic Handling</t>
  </si>
  <si>
    <t>4-inch Wide Yellow Line</t>
  </si>
  <si>
    <t>4-inch Wide White Line</t>
  </si>
  <si>
    <t>Temporary Erosion, Sedminentation and Water Pollution Prevention and Control</t>
  </si>
  <si>
    <r>
      <t>Prepared by</t>
    </r>
    <r>
      <rPr>
        <b/>
        <sz val="12"/>
        <rFont val="Tahoma"/>
        <family val="2"/>
      </rPr>
      <t xml:space="preserve"> DYS </t>
    </r>
  </si>
  <si>
    <t>Sanitary Sewer Structures - 6-ft Dia. Manhole (Doghouse)</t>
  </si>
  <si>
    <t>Sanitary Sewer Structures - 8-ft Dia. Manhole (Doghouse)</t>
  </si>
  <si>
    <t>Adjusting Existing Manholes</t>
  </si>
  <si>
    <t>Reconstruction of Existing Manholes</t>
  </si>
  <si>
    <t>Concrete Encasement, Cradles, Saddles and Collars</t>
  </si>
  <si>
    <t>Bypass Pumping</t>
  </si>
  <si>
    <t>Sewer Main Pre-Television Inspection  (48" Dia.)</t>
  </si>
  <si>
    <t>Sewer Main Pre-Television Inspection  (58" Dia.)</t>
  </si>
  <si>
    <t>Sewer Main Pre-Television Inspection  (30" and Larger)</t>
  </si>
  <si>
    <t>Install 48" CIPP Sanitary Sewer Pipe, all depths</t>
  </si>
  <si>
    <t>Install 54" CIPP Sanitary Sewer Pipe, all depths</t>
  </si>
  <si>
    <t>Install 58" CIPP Sanitary Sewer Pipe, all depths</t>
  </si>
  <si>
    <t>Manhole Rehabilitation</t>
  </si>
  <si>
    <t>Sewer Structure Rehabiliation (Non-circular Manholes)</t>
  </si>
  <si>
    <t>Obstruction Removal by Remote Device, 48" Diameter, all depths</t>
  </si>
  <si>
    <t>Obstruction Removal by Remote Device, 58" Diameter, all depths</t>
  </si>
  <si>
    <t>Obstruction Removal by Person Entry, all depths</t>
  </si>
  <si>
    <t>Service Reconnection, all depths (person entry)</t>
  </si>
  <si>
    <t>Sanitary Sewer Structure Opening</t>
  </si>
  <si>
    <t>100</t>
  </si>
  <si>
    <t>101</t>
  </si>
  <si>
    <t>PREPARING R.O.W.</t>
  </si>
  <si>
    <t>Line Item "A" - SUBTOTAL BASE BID (Sewer)</t>
  </si>
  <si>
    <t xml:space="preserve">MOBILIZATION AND PREPARING ROW SUB-TOTAL  </t>
  </si>
  <si>
    <t>TOTAL BID AMOUNT</t>
  </si>
  <si>
    <t xml:space="preserve">IPR South Central LLC                                                                                                               7600 S Santa Fe Dr, Bldg E                                                    Houston, Texas 77061 </t>
  </si>
  <si>
    <t xml:space="preserve">Bartek Construction                                                                                   5221 Port Entry                                                    San Antonio, Texas 78222 </t>
  </si>
  <si>
    <t xml:space="preserve">Ric-Man Construction, Inc                                                                                   6850 Nineteen Mile Road                                                    Sterling Heights, MI  48314 </t>
  </si>
  <si>
    <t xml:space="preserve">SAK Construction, LLC                                                                                  864 Hoff Road                                                    O'Fallon, MO 63366 </t>
  </si>
  <si>
    <t>[6]</t>
  </si>
  <si>
    <t xml:space="preserve">Atlas Construction                                                                                   312 Sunset Drive                                                    Granite Shoals, 78684 </t>
  </si>
  <si>
    <t xml:space="preserve">Pront Sandblasting &amp; Coating &amp; Oilfield Services, Co, Inc                                                                                   9456 South Presa                                                    San Antonio, Texas 78223 </t>
  </si>
  <si>
    <t>Contract No.: C-14-010-DB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</si>
</sst>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quot;$&quot;#."/>
    <numFmt numFmtId="167" formatCode="mmmm\ d\,\ yyyy"/>
    <numFmt numFmtId="168" formatCode="0.0%"/>
    <numFmt numFmtId="169" formatCode="0.000%"/>
    <numFmt numFmtId="170" formatCode="0.00000000%"/>
    <numFmt numFmtId="171" formatCode="&quot;$&quot;#,##0.00000000_);\(&quot;$&quot;#,##0.00000000\)"/>
    <numFmt numFmtId="172" formatCode="0.000000%"/>
  </numFmts>
  <fonts count="62">
    <font>
      <sz val="12"/>
      <name val="Courier"/>
      <family val="0"/>
    </font>
    <font>
      <sz val="11"/>
      <color indexed="8"/>
      <name val="Calibri"/>
      <family val="2"/>
    </font>
    <font>
      <sz val="1"/>
      <color indexed="8"/>
      <name val="Courier"/>
      <family val="3"/>
    </font>
    <font>
      <b/>
      <sz val="1"/>
      <color indexed="8"/>
      <name val="Courier"/>
      <family val="3"/>
    </font>
    <font>
      <sz val="10"/>
      <name val="Times New Roman"/>
      <family val="1"/>
    </font>
    <font>
      <sz val="11"/>
      <name val="Times New Roman"/>
      <family val="1"/>
    </font>
    <font>
      <sz val="8"/>
      <name val="Times New Roman"/>
      <family val="1"/>
    </font>
    <font>
      <b/>
      <sz val="16"/>
      <name val="Times New Roman"/>
      <family val="1"/>
    </font>
    <font>
      <sz val="12"/>
      <name val="Times New Roman"/>
      <family val="1"/>
    </font>
    <font>
      <b/>
      <sz val="12"/>
      <name val="Times New Roman"/>
      <family val="1"/>
    </font>
    <font>
      <sz val="12"/>
      <color indexed="8"/>
      <name val="Times New Roman"/>
      <family val="1"/>
    </font>
    <font>
      <sz val="14"/>
      <name val="Times New Roman"/>
      <family val="1"/>
    </font>
    <font>
      <b/>
      <sz val="12"/>
      <color indexed="8"/>
      <name val="Times New Roman"/>
      <family val="1"/>
    </font>
    <font>
      <b/>
      <sz val="26"/>
      <color indexed="8"/>
      <name val="Times New Roman"/>
      <family val="1"/>
    </font>
    <font>
      <b/>
      <sz val="16"/>
      <color indexed="8"/>
      <name val="Times New Roman"/>
      <family val="1"/>
    </font>
    <font>
      <sz val="16"/>
      <name val="Courier"/>
      <family val="3"/>
    </font>
    <font>
      <b/>
      <sz val="14"/>
      <color indexed="8"/>
      <name val="Times New Roman"/>
      <family val="1"/>
    </font>
    <font>
      <sz val="14"/>
      <color indexed="8"/>
      <name val="Times New Roman"/>
      <family val="1"/>
    </font>
    <font>
      <sz val="8"/>
      <name val="Tahoma"/>
      <family val="2"/>
    </font>
    <font>
      <b/>
      <sz val="8"/>
      <name val="Tahoma"/>
      <family val="2"/>
    </font>
    <font>
      <sz val="12"/>
      <name val="Tahoma"/>
      <family val="2"/>
    </font>
    <font>
      <sz val="14"/>
      <name val="Tahoma"/>
      <family val="2"/>
    </font>
    <font>
      <sz val="10"/>
      <name val="Tahoma"/>
      <family val="2"/>
    </font>
    <font>
      <b/>
      <sz val="16"/>
      <name val="Tahoma"/>
      <family val="2"/>
    </font>
    <font>
      <b/>
      <sz val="12"/>
      <name val="Tahoma"/>
      <family val="2"/>
    </font>
    <font>
      <sz val="11"/>
      <name val="Tahoma"/>
      <family val="2"/>
    </font>
    <font>
      <b/>
      <sz val="12"/>
      <color indexed="8"/>
      <name val="Tahoma"/>
      <family val="2"/>
    </font>
    <font>
      <sz val="12"/>
      <color indexed="8"/>
      <name val="Tahoma"/>
      <family val="2"/>
    </font>
    <font>
      <b/>
      <sz val="26"/>
      <color indexed="8"/>
      <name val="Tahoma"/>
      <family val="2"/>
    </font>
    <font>
      <b/>
      <sz val="14"/>
      <color indexed="8"/>
      <name val="Tahoma"/>
      <family val="2"/>
    </font>
    <font>
      <b/>
      <sz val="16"/>
      <color indexed="8"/>
      <name val="Tahoma"/>
      <family val="2"/>
    </font>
    <font>
      <sz val="16"/>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8"/>
      <color rgb="FFFF0000"/>
      <name val="Tahoma"/>
      <family val="2"/>
    </font>
    <font>
      <b/>
      <sz val="8"/>
      <name val="Courie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bottom/>
    </border>
    <border>
      <left style="thin"/>
      <right style="thin"/>
      <top style="thin"/>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top style="thin"/>
      <bottom style="thin"/>
    </border>
    <border>
      <left/>
      <right style="thin"/>
      <top style="thin"/>
      <bottom style="thin"/>
    </border>
    <border>
      <left style="thin"/>
      <right style="medium"/>
      <top style="thin"/>
      <bottom style="medium"/>
    </border>
    <border>
      <left style="medium"/>
      <right style="thin"/>
      <top style="thin"/>
      <bottom style="medium"/>
    </border>
    <border>
      <left style="medium"/>
      <right/>
      <top style="medium"/>
      <bottom/>
    </border>
    <border>
      <left/>
      <right/>
      <top style="medium"/>
      <bottom/>
    </border>
    <border>
      <left style="medium"/>
      <right/>
      <top/>
      <bottom/>
    </border>
    <border>
      <left style="medium"/>
      <right/>
      <top style="thin"/>
      <bottom style="thin"/>
    </border>
    <border>
      <left/>
      <right/>
      <top style="thin"/>
      <bottom style="medium"/>
    </border>
    <border>
      <left/>
      <right/>
      <top style="thin"/>
      <bottom/>
    </border>
    <border>
      <left/>
      <right/>
      <top/>
      <bottom style="thin"/>
    </border>
    <border>
      <left style="thin"/>
      <right/>
      <top style="thin"/>
      <bottom style="thin"/>
    </border>
    <border>
      <left>
        <color indexed="63"/>
      </left>
      <right style="thin"/>
      <top/>
      <bottom style="thin"/>
    </border>
    <border>
      <left/>
      <right style="medium"/>
      <top style="thin"/>
      <bottom style="thin"/>
    </border>
    <border>
      <left/>
      <right style="medium"/>
      <top/>
      <bottom/>
    </border>
    <border>
      <left/>
      <right style="medium"/>
      <top style="medium"/>
      <bottom/>
    </border>
    <border>
      <left style="thin"/>
      <right style="thin"/>
      <top style="thin"/>
      <bottom/>
    </border>
    <border>
      <left style="thin"/>
      <right style="thin"/>
      <top/>
      <bottom/>
    </border>
    <border>
      <left style="medium"/>
      <right/>
      <top style="thin"/>
      <bottom style="medium"/>
    </border>
    <border>
      <left/>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lignment/>
      <protection locked="0"/>
    </xf>
    <xf numFmtId="44" fontId="0" fillId="0" borderId="0" applyFont="0" applyFill="0" applyBorder="0" applyAlignment="0" applyProtection="0"/>
    <xf numFmtId="42" fontId="0" fillId="0" borderId="0" applyFont="0" applyFill="0" applyBorder="0" applyAlignment="0" applyProtection="0"/>
    <xf numFmtId="166" fontId="2" fillId="0" borderId="0">
      <alignment/>
      <protection locked="0"/>
    </xf>
    <xf numFmtId="0" fontId="2" fillId="0" borderId="0">
      <alignment/>
      <protection locked="0"/>
    </xf>
    <xf numFmtId="0" fontId="51" fillId="0" borderId="0" applyNumberFormat="0" applyFill="0" applyBorder="0" applyAlignment="0" applyProtection="0"/>
    <xf numFmtId="164" fontId="2" fillId="0" borderId="0">
      <alignment/>
      <protection locked="0"/>
    </xf>
    <xf numFmtId="0" fontId="52" fillId="29" borderId="0" applyNumberFormat="0" applyBorder="0" applyAlignment="0" applyProtection="0"/>
    <xf numFmtId="0" fontId="3" fillId="0" borderId="0">
      <alignment/>
      <protection locked="0"/>
    </xf>
    <xf numFmtId="0" fontId="2" fillId="0" borderId="0">
      <alignment/>
      <protection locked="0"/>
    </xf>
    <xf numFmtId="0" fontId="53" fillId="0" borderId="3"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4" applyNumberFormat="0" applyFill="0" applyAlignment="0" applyProtection="0"/>
    <xf numFmtId="0" fontId="56" fillId="31" borderId="0" applyNumberFormat="0" applyBorder="0" applyAlignment="0" applyProtection="0"/>
    <xf numFmtId="0" fontId="0" fillId="32" borderId="5" applyNumberFormat="0" applyFont="0" applyAlignment="0" applyProtection="0"/>
    <xf numFmtId="0" fontId="57" fillId="27" borderId="6"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2" fillId="0" borderId="7">
      <alignment/>
      <protection locked="0"/>
    </xf>
    <xf numFmtId="0" fontId="59" fillId="0" borderId="0" applyNumberFormat="0" applyFill="0" applyBorder="0" applyAlignment="0" applyProtection="0"/>
  </cellStyleXfs>
  <cellXfs count="188">
    <xf numFmtId="0" fontId="0" fillId="0" borderId="0" xfId="0" applyAlignment="1">
      <alignment/>
    </xf>
    <xf numFmtId="0" fontId="8"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8" fillId="33" borderId="0" xfId="0" applyFont="1" applyFill="1" applyBorder="1" applyAlignment="1">
      <alignment horizontal="center"/>
    </xf>
    <xf numFmtId="0" fontId="8" fillId="33" borderId="0" xfId="0" applyFont="1" applyFill="1" applyBorder="1" applyAlignment="1">
      <alignment horizontal="left"/>
    </xf>
    <xf numFmtId="0" fontId="9" fillId="33" borderId="0" xfId="0" applyFont="1" applyFill="1" applyBorder="1" applyAlignment="1">
      <alignment horizontal="center"/>
    </xf>
    <xf numFmtId="0" fontId="9" fillId="33" borderId="0" xfId="0" applyFont="1" applyFill="1" applyBorder="1" applyAlignment="1">
      <alignment horizontal="left"/>
    </xf>
    <xf numFmtId="0" fontId="8" fillId="33" borderId="0" xfId="0" applyFont="1" applyFill="1" applyBorder="1" applyAlignment="1">
      <alignment/>
    </xf>
    <xf numFmtId="0" fontId="5" fillId="33" borderId="0" xfId="0" applyFont="1" applyFill="1" applyBorder="1" applyAlignment="1">
      <alignment/>
    </xf>
    <xf numFmtId="0" fontId="4" fillId="33" borderId="0"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49" fontId="6" fillId="33" borderId="0" xfId="0" applyNumberFormat="1" applyFont="1" applyFill="1" applyAlignment="1">
      <alignment/>
    </xf>
    <xf numFmtId="0" fontId="5"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7" fontId="10" fillId="33" borderId="0" xfId="0" applyNumberFormat="1" applyFont="1" applyFill="1" applyBorder="1" applyAlignment="1" applyProtection="1">
      <alignment horizontal="center"/>
      <protection/>
    </xf>
    <xf numFmtId="0" fontId="6" fillId="33" borderId="0" xfId="0" applyFont="1" applyFill="1" applyAlignment="1">
      <alignment/>
    </xf>
    <xf numFmtId="49" fontId="9" fillId="33" borderId="0" xfId="0" applyNumberFormat="1" applyFont="1" applyFill="1" applyBorder="1" applyAlignment="1" applyProtection="1">
      <alignment/>
      <protection/>
    </xf>
    <xf numFmtId="49" fontId="8" fillId="33" borderId="0" xfId="0" applyNumberFormat="1" applyFont="1" applyFill="1" applyBorder="1" applyAlignment="1">
      <alignment/>
    </xf>
    <xf numFmtId="0" fontId="10" fillId="33" borderId="8" xfId="0" applyFont="1" applyFill="1" applyBorder="1" applyAlignment="1" applyProtection="1">
      <alignment horizontal="center"/>
      <protection/>
    </xf>
    <xf numFmtId="7" fontId="10" fillId="33" borderId="9" xfId="0" applyNumberFormat="1" applyFont="1" applyFill="1" applyBorder="1" applyAlignment="1" applyProtection="1">
      <alignment/>
      <protection/>
    </xf>
    <xf numFmtId="7" fontId="10" fillId="33" borderId="10" xfId="0" applyNumberFormat="1" applyFont="1" applyFill="1" applyBorder="1" applyAlignment="1" applyProtection="1">
      <alignment/>
      <protection/>
    </xf>
    <xf numFmtId="0" fontId="6" fillId="33" borderId="0" xfId="0" applyFont="1" applyFill="1" applyBorder="1" applyAlignment="1">
      <alignment/>
    </xf>
    <xf numFmtId="39" fontId="12" fillId="33" borderId="11" xfId="0" applyNumberFormat="1" applyFont="1" applyFill="1" applyBorder="1" applyAlignment="1" applyProtection="1">
      <alignment/>
      <protection/>
    </xf>
    <xf numFmtId="39" fontId="12" fillId="33" borderId="12" xfId="0" applyNumberFormat="1" applyFont="1" applyFill="1" applyBorder="1" applyAlignment="1" applyProtection="1">
      <alignment/>
      <protection/>
    </xf>
    <xf numFmtId="0" fontId="12" fillId="33" borderId="13" xfId="0" applyFont="1" applyFill="1" applyBorder="1" applyAlignment="1" applyProtection="1">
      <alignment wrapText="1"/>
      <protection/>
    </xf>
    <xf numFmtId="0" fontId="12" fillId="33" borderId="8" xfId="0" applyFont="1" applyFill="1" applyBorder="1" applyAlignment="1" applyProtection="1">
      <alignment wrapText="1"/>
      <protection/>
    </xf>
    <xf numFmtId="39" fontId="12" fillId="33" borderId="14" xfId="0" applyNumberFormat="1" applyFont="1" applyFill="1" applyBorder="1" applyAlignment="1" applyProtection="1">
      <alignment/>
      <protection/>
    </xf>
    <xf numFmtId="0" fontId="8" fillId="33" borderId="15" xfId="0" applyNumberFormat="1" applyFont="1" applyFill="1" applyBorder="1" applyAlignment="1">
      <alignment horizontal="center"/>
    </xf>
    <xf numFmtId="0" fontId="4" fillId="33" borderId="11" xfId="0" applyFont="1" applyFill="1" applyBorder="1" applyAlignment="1">
      <alignment/>
    </xf>
    <xf numFmtId="0" fontId="8" fillId="33" borderId="16" xfId="0" applyFont="1" applyFill="1" applyBorder="1" applyAlignment="1">
      <alignment/>
    </xf>
    <xf numFmtId="49" fontId="6" fillId="33" borderId="17" xfId="0" applyNumberFormat="1" applyFont="1" applyFill="1" applyBorder="1" applyAlignment="1">
      <alignment/>
    </xf>
    <xf numFmtId="0" fontId="6" fillId="33" borderId="18" xfId="0" applyFont="1" applyFill="1" applyBorder="1" applyAlignment="1">
      <alignment/>
    </xf>
    <xf numFmtId="49" fontId="4" fillId="33" borderId="19" xfId="0" applyNumberFormat="1" applyFont="1" applyFill="1" applyBorder="1" applyAlignment="1">
      <alignment/>
    </xf>
    <xf numFmtId="49" fontId="4" fillId="33" borderId="19" xfId="0" applyNumberFormat="1" applyFont="1" applyFill="1" applyBorder="1" applyAlignment="1">
      <alignment/>
    </xf>
    <xf numFmtId="49" fontId="5" fillId="33" borderId="19" xfId="0" applyNumberFormat="1" applyFont="1" applyFill="1" applyBorder="1" applyAlignment="1">
      <alignment/>
    </xf>
    <xf numFmtId="49" fontId="9" fillId="33" borderId="20" xfId="0" applyNumberFormat="1" applyFont="1" applyFill="1" applyBorder="1" applyAlignment="1">
      <alignment wrapText="1"/>
    </xf>
    <xf numFmtId="0" fontId="10" fillId="33" borderId="13" xfId="0" applyFont="1" applyFill="1" applyBorder="1" applyAlignment="1" applyProtection="1">
      <alignment horizontal="center"/>
      <protection/>
    </xf>
    <xf numFmtId="49" fontId="10" fillId="33" borderId="11" xfId="0" applyNumberFormat="1" applyFont="1" applyFill="1" applyBorder="1" applyAlignment="1" applyProtection="1">
      <alignment horizontal="center"/>
      <protection/>
    </xf>
    <xf numFmtId="49" fontId="12" fillId="33" borderId="11" xfId="0" applyNumberFormat="1" applyFont="1" applyFill="1" applyBorder="1" applyAlignment="1" applyProtection="1">
      <alignment horizontal="center"/>
      <protection/>
    </xf>
    <xf numFmtId="37" fontId="10" fillId="33" borderId="8" xfId="0" applyNumberFormat="1" applyFont="1" applyFill="1" applyBorder="1" applyAlignment="1" applyProtection="1">
      <alignment horizontal="right"/>
      <protection/>
    </xf>
    <xf numFmtId="39" fontId="12" fillId="33" borderId="13" xfId="0" applyNumberFormat="1" applyFont="1" applyFill="1" applyBorder="1" applyAlignment="1" applyProtection="1">
      <alignment/>
      <protection/>
    </xf>
    <xf numFmtId="0" fontId="4" fillId="33" borderId="13" xfId="0" applyFont="1" applyFill="1" applyBorder="1" applyAlignment="1">
      <alignment/>
    </xf>
    <xf numFmtId="0" fontId="8" fillId="33" borderId="21" xfId="0" applyFont="1" applyFill="1" applyBorder="1" applyAlignment="1">
      <alignment/>
    </xf>
    <xf numFmtId="0" fontId="10" fillId="34" borderId="13" xfId="0" applyFont="1" applyFill="1" applyBorder="1" applyAlignment="1" applyProtection="1">
      <alignment wrapText="1"/>
      <protection/>
    </xf>
    <xf numFmtId="0" fontId="4" fillId="33" borderId="9" xfId="0" applyFont="1" applyFill="1" applyBorder="1" applyAlignment="1">
      <alignment/>
    </xf>
    <xf numFmtId="7" fontId="12" fillId="33" borderId="10" xfId="0" applyNumberFormat="1" applyFont="1" applyFill="1" applyBorder="1" applyAlignment="1" applyProtection="1">
      <alignment/>
      <protection/>
    </xf>
    <xf numFmtId="39" fontId="12" fillId="33" borderId="22" xfId="0" applyNumberFormat="1" applyFont="1" applyFill="1" applyBorder="1" applyAlignment="1" applyProtection="1">
      <alignment/>
      <protection/>
    </xf>
    <xf numFmtId="7" fontId="9" fillId="33" borderId="11" xfId="0" applyNumberFormat="1" applyFont="1" applyFill="1" applyBorder="1" applyAlignment="1">
      <alignment/>
    </xf>
    <xf numFmtId="7" fontId="16" fillId="33" borderId="12" xfId="0" applyNumberFormat="1" applyFont="1" applyFill="1" applyBorder="1" applyAlignment="1" applyProtection="1">
      <alignment/>
      <protection/>
    </xf>
    <xf numFmtId="7" fontId="14" fillId="33" borderId="12" xfId="0" applyNumberFormat="1" applyFont="1" applyFill="1" applyBorder="1" applyAlignment="1" applyProtection="1">
      <alignment/>
      <protection/>
    </xf>
    <xf numFmtId="7" fontId="17" fillId="33" borderId="10" xfId="0" applyNumberFormat="1" applyFont="1" applyFill="1" applyBorder="1" applyAlignment="1" applyProtection="1">
      <alignment/>
      <protection/>
    </xf>
    <xf numFmtId="168" fontId="10" fillId="35" borderId="23" xfId="0" applyNumberFormat="1" applyFont="1" applyFill="1" applyBorder="1" applyAlignment="1" applyProtection="1">
      <alignment horizontal="center"/>
      <protection/>
    </xf>
    <xf numFmtId="0" fontId="10" fillId="33" borderId="24" xfId="0" applyFont="1" applyFill="1" applyBorder="1" applyAlignment="1" applyProtection="1">
      <alignment wrapText="1"/>
      <protection/>
    </xf>
    <xf numFmtId="49" fontId="20" fillId="33" borderId="17" xfId="0" applyNumberFormat="1" applyFont="1" applyFill="1" applyBorder="1" applyAlignment="1">
      <alignment/>
    </xf>
    <xf numFmtId="0" fontId="60" fillId="33" borderId="18" xfId="0" applyFont="1" applyFill="1" applyBorder="1" applyAlignment="1">
      <alignment/>
    </xf>
    <xf numFmtId="0" fontId="18" fillId="33" borderId="18" xfId="0" applyFont="1" applyFill="1" applyBorder="1" applyAlignment="1">
      <alignment/>
    </xf>
    <xf numFmtId="0" fontId="22" fillId="33" borderId="0" xfId="0" applyFont="1" applyFill="1" applyAlignment="1">
      <alignment/>
    </xf>
    <xf numFmtId="49" fontId="20" fillId="33" borderId="19" xfId="0" applyNumberFormat="1" applyFont="1" applyFill="1" applyBorder="1" applyAlignment="1">
      <alignment/>
    </xf>
    <xf numFmtId="0" fontId="20" fillId="33" borderId="0" xfId="0" applyFont="1" applyFill="1" applyBorder="1" applyAlignment="1">
      <alignment/>
    </xf>
    <xf numFmtId="0" fontId="20" fillId="33" borderId="0" xfId="0" applyFont="1" applyFill="1" applyBorder="1" applyAlignment="1">
      <alignment/>
    </xf>
    <xf numFmtId="49" fontId="22" fillId="33" borderId="19" xfId="0" applyNumberFormat="1" applyFont="1" applyFill="1" applyBorder="1" applyAlignment="1">
      <alignment/>
    </xf>
    <xf numFmtId="0" fontId="23" fillId="33" borderId="0" xfId="0" applyFont="1" applyFill="1" applyBorder="1" applyAlignment="1">
      <alignment horizontal="center" vertical="center"/>
    </xf>
    <xf numFmtId="0" fontId="23" fillId="33" borderId="0" xfId="0" applyFont="1" applyFill="1" applyBorder="1" applyAlignment="1">
      <alignment horizontal="left" vertical="center"/>
    </xf>
    <xf numFmtId="0" fontId="20" fillId="33" borderId="0" xfId="0" applyFont="1" applyFill="1" applyBorder="1" applyAlignment="1">
      <alignment horizontal="center"/>
    </xf>
    <xf numFmtId="0" fontId="20" fillId="33" borderId="0" xfId="0" applyFont="1" applyFill="1" applyBorder="1" applyAlignment="1">
      <alignment horizontal="left"/>
    </xf>
    <xf numFmtId="0" fontId="24" fillId="33" borderId="0" xfId="0" applyFont="1" applyFill="1" applyBorder="1" applyAlignment="1">
      <alignment horizontal="center"/>
    </xf>
    <xf numFmtId="0" fontId="24" fillId="33" borderId="0" xfId="0" applyFont="1" applyFill="1" applyBorder="1" applyAlignment="1">
      <alignment horizontal="left"/>
    </xf>
    <xf numFmtId="49" fontId="25" fillId="33" borderId="19" xfId="0" applyNumberFormat="1" applyFont="1" applyFill="1" applyBorder="1" applyAlignment="1">
      <alignment/>
    </xf>
    <xf numFmtId="0" fontId="22" fillId="33" borderId="0" xfId="0" applyFont="1" applyFill="1" applyBorder="1" applyAlignment="1">
      <alignment/>
    </xf>
    <xf numFmtId="0" fontId="25" fillId="33" borderId="0" xfId="0" applyFont="1" applyFill="1" applyBorder="1" applyAlignment="1">
      <alignment/>
    </xf>
    <xf numFmtId="0" fontId="22" fillId="33" borderId="0" xfId="0" applyFont="1" applyFill="1" applyBorder="1" applyAlignment="1">
      <alignment/>
    </xf>
    <xf numFmtId="0" fontId="25" fillId="33" borderId="0" xfId="0" applyFont="1" applyFill="1" applyBorder="1" applyAlignment="1">
      <alignment/>
    </xf>
    <xf numFmtId="49" fontId="24" fillId="33" borderId="20" xfId="0" applyNumberFormat="1" applyFont="1" applyFill="1" applyBorder="1" applyAlignment="1">
      <alignment wrapText="1"/>
    </xf>
    <xf numFmtId="0" fontId="26" fillId="33" borderId="8" xfId="0" applyFont="1" applyFill="1" applyBorder="1" applyAlignment="1" applyProtection="1">
      <alignment wrapText="1"/>
      <protection/>
    </xf>
    <xf numFmtId="0" fontId="26" fillId="33" borderId="13" xfId="0" applyFont="1" applyFill="1" applyBorder="1" applyAlignment="1" applyProtection="1">
      <alignment wrapText="1"/>
      <protection/>
    </xf>
    <xf numFmtId="39" fontId="26" fillId="33" borderId="11" xfId="0" applyNumberFormat="1" applyFont="1" applyFill="1" applyBorder="1" applyAlignment="1" applyProtection="1">
      <alignment/>
      <protection/>
    </xf>
    <xf numFmtId="39" fontId="26" fillId="33" borderId="13" xfId="0" applyNumberFormat="1" applyFont="1" applyFill="1" applyBorder="1" applyAlignment="1" applyProtection="1">
      <alignment/>
      <protection/>
    </xf>
    <xf numFmtId="39" fontId="26" fillId="33" borderId="12" xfId="0" applyNumberFormat="1" applyFont="1" applyFill="1" applyBorder="1" applyAlignment="1" applyProtection="1">
      <alignment/>
      <protection/>
    </xf>
    <xf numFmtId="0" fontId="25" fillId="33" borderId="0" xfId="0" applyFont="1" applyFill="1" applyAlignment="1">
      <alignment/>
    </xf>
    <xf numFmtId="49" fontId="27" fillId="33" borderId="11" xfId="0" applyNumberFormat="1" applyFont="1" applyFill="1" applyBorder="1" applyAlignment="1" applyProtection="1">
      <alignment horizontal="center"/>
      <protection/>
    </xf>
    <xf numFmtId="37" fontId="27" fillId="33" borderId="8" xfId="0" applyNumberFormat="1" applyFont="1" applyFill="1" applyBorder="1" applyAlignment="1" applyProtection="1">
      <alignment horizontal="right"/>
      <protection/>
    </xf>
    <xf numFmtId="0" fontId="27" fillId="33" borderId="8" xfId="0" applyFont="1" applyFill="1" applyBorder="1" applyAlignment="1" applyProtection="1">
      <alignment horizontal="center"/>
      <protection/>
    </xf>
    <xf numFmtId="0" fontId="27" fillId="34" borderId="13" xfId="0" applyFont="1" applyFill="1" applyBorder="1" applyAlignment="1" applyProtection="1">
      <alignment wrapText="1"/>
      <protection/>
    </xf>
    <xf numFmtId="7" fontId="27" fillId="33" borderId="9" xfId="0" applyNumberFormat="1" applyFont="1" applyFill="1" applyBorder="1" applyAlignment="1" applyProtection="1">
      <alignment/>
      <protection/>
    </xf>
    <xf numFmtId="7" fontId="27" fillId="33" borderId="10" xfId="0" applyNumberFormat="1" applyFont="1" applyFill="1" applyBorder="1" applyAlignment="1" applyProtection="1">
      <alignment/>
      <protection/>
    </xf>
    <xf numFmtId="49" fontId="26" fillId="33" borderId="11" xfId="0" applyNumberFormat="1" applyFont="1" applyFill="1" applyBorder="1" applyAlignment="1" applyProtection="1">
      <alignment horizontal="center"/>
      <protection/>
    </xf>
    <xf numFmtId="0" fontId="22" fillId="33" borderId="11" xfId="0" applyFont="1" applyFill="1" applyBorder="1" applyAlignment="1">
      <alignment/>
    </xf>
    <xf numFmtId="7" fontId="29" fillId="33" borderId="12" xfId="0" applyNumberFormat="1" applyFont="1" applyFill="1" applyBorder="1" applyAlignment="1" applyProtection="1">
      <alignment/>
      <protection/>
    </xf>
    <xf numFmtId="0" fontId="22" fillId="33" borderId="9" xfId="0" applyFont="1" applyFill="1" applyBorder="1" applyAlignment="1">
      <alignment/>
    </xf>
    <xf numFmtId="7" fontId="26" fillId="33" borderId="10" xfId="0" applyNumberFormat="1" applyFont="1" applyFill="1" applyBorder="1" applyAlignment="1" applyProtection="1">
      <alignment/>
      <protection/>
    </xf>
    <xf numFmtId="0" fontId="27" fillId="33" borderId="13" xfId="0" applyFont="1" applyFill="1" applyBorder="1" applyAlignment="1" applyProtection="1">
      <alignment horizontal="center"/>
      <protection/>
    </xf>
    <xf numFmtId="0" fontId="27" fillId="33" borderId="24" xfId="0" applyFont="1" applyFill="1" applyBorder="1" applyAlignment="1" applyProtection="1">
      <alignment wrapText="1"/>
      <protection/>
    </xf>
    <xf numFmtId="168" fontId="27" fillId="35" borderId="23" xfId="0" applyNumberFormat="1" applyFont="1" applyFill="1" applyBorder="1" applyAlignment="1" applyProtection="1">
      <alignment horizontal="center"/>
      <protection/>
    </xf>
    <xf numFmtId="0" fontId="22" fillId="33" borderId="13" xfId="0" applyFont="1" applyFill="1" applyBorder="1" applyAlignment="1">
      <alignment/>
    </xf>
    <xf numFmtId="7" fontId="30" fillId="33" borderId="12" xfId="0" applyNumberFormat="1" applyFont="1" applyFill="1" applyBorder="1" applyAlignment="1" applyProtection="1">
      <alignment/>
      <protection/>
    </xf>
    <xf numFmtId="0" fontId="20" fillId="33" borderId="16" xfId="0" applyFont="1" applyFill="1" applyBorder="1" applyAlignment="1">
      <alignment/>
    </xf>
    <xf numFmtId="0" fontId="20" fillId="33" borderId="21" xfId="0" applyFont="1" applyFill="1" applyBorder="1" applyAlignment="1">
      <alignment/>
    </xf>
    <xf numFmtId="0" fontId="20" fillId="33" borderId="15" xfId="0" applyNumberFormat="1" applyFont="1" applyFill="1" applyBorder="1" applyAlignment="1">
      <alignment horizontal="center"/>
    </xf>
    <xf numFmtId="0" fontId="20" fillId="33" borderId="0" xfId="0" applyFont="1" applyFill="1" applyAlignment="1">
      <alignment/>
    </xf>
    <xf numFmtId="49" fontId="24" fillId="33" borderId="0" xfId="0" applyNumberFormat="1" applyFont="1" applyFill="1" applyBorder="1" applyAlignment="1" applyProtection="1">
      <alignment/>
      <protection/>
    </xf>
    <xf numFmtId="49" fontId="20" fillId="33" borderId="0" xfId="0" applyNumberFormat="1" applyFont="1" applyFill="1" applyBorder="1" applyAlignment="1">
      <alignment/>
    </xf>
    <xf numFmtId="7" fontId="27" fillId="33" borderId="0" xfId="0" applyNumberFormat="1" applyFont="1" applyFill="1" applyBorder="1" applyAlignment="1" applyProtection="1">
      <alignment horizontal="center"/>
      <protection/>
    </xf>
    <xf numFmtId="49" fontId="18" fillId="33" borderId="0" xfId="0" applyNumberFormat="1" applyFont="1" applyFill="1" applyAlignment="1">
      <alignment/>
    </xf>
    <xf numFmtId="0" fontId="18" fillId="33" borderId="0" xfId="0" applyFont="1" applyFill="1" applyAlignment="1">
      <alignment/>
    </xf>
    <xf numFmtId="0" fontId="18" fillId="33" borderId="0" xfId="0" applyFont="1" applyFill="1" applyBorder="1" applyAlignment="1">
      <alignment/>
    </xf>
    <xf numFmtId="7" fontId="27" fillId="33" borderId="25" xfId="0" applyNumberFormat="1" applyFont="1" applyFill="1" applyBorder="1" applyAlignment="1" applyProtection="1">
      <alignment/>
      <protection/>
    </xf>
    <xf numFmtId="0" fontId="27" fillId="33" borderId="8" xfId="0" applyFont="1" applyFill="1" applyBorder="1" applyAlignment="1" applyProtection="1">
      <alignment wrapText="1"/>
      <protection/>
    </xf>
    <xf numFmtId="10" fontId="27" fillId="35" borderId="23" xfId="0" applyNumberFormat="1" applyFont="1" applyFill="1" applyBorder="1" applyAlignment="1" applyProtection="1">
      <alignment horizontal="center"/>
      <protection/>
    </xf>
    <xf numFmtId="169" fontId="27" fillId="35" borderId="23" xfId="0" applyNumberFormat="1" applyFont="1" applyFill="1" applyBorder="1" applyAlignment="1" applyProtection="1">
      <alignment horizontal="center"/>
      <protection/>
    </xf>
    <xf numFmtId="39" fontId="26" fillId="34" borderId="11" xfId="0" applyNumberFormat="1" applyFont="1" applyFill="1" applyBorder="1" applyAlignment="1" applyProtection="1">
      <alignment/>
      <protection/>
    </xf>
    <xf numFmtId="39" fontId="26" fillId="34" borderId="13" xfId="0" applyNumberFormat="1" applyFont="1" applyFill="1" applyBorder="1" applyAlignment="1" applyProtection="1">
      <alignment/>
      <protection/>
    </xf>
    <xf numFmtId="39" fontId="26" fillId="34" borderId="12" xfId="0" applyNumberFormat="1" applyFont="1" applyFill="1" applyBorder="1" applyAlignment="1" applyProtection="1">
      <alignment/>
      <protection/>
    </xf>
    <xf numFmtId="7" fontId="27" fillId="34" borderId="9" xfId="0" applyNumberFormat="1" applyFont="1" applyFill="1" applyBorder="1" applyAlignment="1" applyProtection="1">
      <alignment/>
      <protection/>
    </xf>
    <xf numFmtId="7" fontId="27" fillId="34" borderId="10" xfId="0" applyNumberFormat="1" applyFont="1" applyFill="1" applyBorder="1" applyAlignment="1" applyProtection="1">
      <alignment/>
      <protection/>
    </xf>
    <xf numFmtId="0" fontId="22" fillId="34" borderId="11" xfId="0" applyFont="1" applyFill="1" applyBorder="1" applyAlignment="1">
      <alignment/>
    </xf>
    <xf numFmtId="7" fontId="29" fillId="34" borderId="12" xfId="0" applyNumberFormat="1" applyFont="1" applyFill="1" applyBorder="1" applyAlignment="1" applyProtection="1">
      <alignment/>
      <protection/>
    </xf>
    <xf numFmtId="0" fontId="22" fillId="34" borderId="9" xfId="0" applyFont="1" applyFill="1" applyBorder="1" applyAlignment="1">
      <alignment/>
    </xf>
    <xf numFmtId="7" fontId="26" fillId="34" borderId="10" xfId="0" applyNumberFormat="1" applyFont="1" applyFill="1" applyBorder="1" applyAlignment="1" applyProtection="1">
      <alignment/>
      <protection/>
    </xf>
    <xf numFmtId="168" fontId="27" fillId="34" borderId="23" xfId="0" applyNumberFormat="1" applyFont="1" applyFill="1" applyBorder="1" applyAlignment="1" applyProtection="1">
      <alignment horizontal="center"/>
      <protection/>
    </xf>
    <xf numFmtId="0" fontId="22" fillId="34" borderId="13" xfId="0" applyFont="1" applyFill="1" applyBorder="1" applyAlignment="1">
      <alignment/>
    </xf>
    <xf numFmtId="7" fontId="30" fillId="34" borderId="12" xfId="0" applyNumberFormat="1" applyFont="1" applyFill="1" applyBorder="1" applyAlignment="1" applyProtection="1">
      <alignment/>
      <protection/>
    </xf>
    <xf numFmtId="0" fontId="20" fillId="34" borderId="16" xfId="0" applyFont="1" applyFill="1" applyBorder="1" applyAlignment="1">
      <alignment/>
    </xf>
    <xf numFmtId="0" fontId="20" fillId="34" borderId="21" xfId="0" applyFont="1" applyFill="1" applyBorder="1" applyAlignment="1">
      <alignment/>
    </xf>
    <xf numFmtId="0" fontId="20" fillId="34" borderId="15" xfId="0" applyNumberFormat="1" applyFont="1" applyFill="1" applyBorder="1" applyAlignment="1">
      <alignment horizontal="center"/>
    </xf>
    <xf numFmtId="0" fontId="20" fillId="34" borderId="0" xfId="0" applyFont="1" applyFill="1" applyAlignment="1">
      <alignment/>
    </xf>
    <xf numFmtId="7" fontId="27" fillId="34" borderId="0" xfId="0" applyNumberFormat="1" applyFont="1" applyFill="1" applyBorder="1" applyAlignment="1" applyProtection="1">
      <alignment horizontal="center"/>
      <protection/>
    </xf>
    <xf numFmtId="0" fontId="18" fillId="34" borderId="0" xfId="0" applyFont="1" applyFill="1" applyBorder="1" applyAlignment="1">
      <alignment/>
    </xf>
    <xf numFmtId="0" fontId="22" fillId="34" borderId="0" xfId="0" applyFont="1" applyFill="1" applyAlignment="1">
      <alignment/>
    </xf>
    <xf numFmtId="0" fontId="25" fillId="34" borderId="0" xfId="0" applyFont="1" applyFill="1" applyAlignment="1">
      <alignment/>
    </xf>
    <xf numFmtId="0" fontId="18" fillId="34" borderId="0" xfId="0" applyFont="1" applyFill="1" applyAlignment="1">
      <alignment/>
    </xf>
    <xf numFmtId="172" fontId="18" fillId="34" borderId="0" xfId="0" applyNumberFormat="1" applyFont="1" applyFill="1" applyBorder="1" applyAlignment="1">
      <alignment/>
    </xf>
    <xf numFmtId="170" fontId="27" fillId="34" borderId="23" xfId="0" applyNumberFormat="1" applyFont="1" applyFill="1" applyBorder="1" applyAlignment="1" applyProtection="1">
      <alignment horizontal="center"/>
      <protection/>
    </xf>
    <xf numFmtId="7" fontId="18" fillId="34" borderId="0" xfId="0" applyNumberFormat="1" applyFont="1" applyFill="1" applyBorder="1" applyAlignment="1">
      <alignment/>
    </xf>
    <xf numFmtId="0" fontId="29" fillId="33" borderId="24" xfId="0" applyFont="1" applyFill="1" applyBorder="1" applyAlignment="1" applyProtection="1">
      <alignment horizontal="right"/>
      <protection/>
    </xf>
    <xf numFmtId="0" fontId="29" fillId="33" borderId="13" xfId="0" applyFont="1" applyFill="1" applyBorder="1" applyAlignment="1" applyProtection="1">
      <alignment horizontal="right"/>
      <protection/>
    </xf>
    <xf numFmtId="0" fontId="29" fillId="33" borderId="26" xfId="0" applyFont="1" applyFill="1" applyBorder="1" applyAlignment="1" applyProtection="1">
      <alignment horizontal="right"/>
      <protection/>
    </xf>
    <xf numFmtId="0" fontId="20" fillId="33" borderId="0" xfId="0" applyFont="1" applyFill="1" applyBorder="1" applyAlignment="1">
      <alignment/>
    </xf>
    <xf numFmtId="0" fontId="20" fillId="0" borderId="27" xfId="0" applyFont="1" applyBorder="1" applyAlignment="1">
      <alignment/>
    </xf>
    <xf numFmtId="0" fontId="21" fillId="34" borderId="17" xfId="0" applyFont="1" applyFill="1" applyBorder="1" applyAlignment="1">
      <alignment horizontal="center" vertical="center" textRotation="90" wrapText="1"/>
    </xf>
    <xf numFmtId="0" fontId="21" fillId="34" borderId="18" xfId="0" applyFont="1" applyFill="1" applyBorder="1" applyAlignment="1">
      <alignment horizontal="center" vertical="center" textRotation="90" wrapText="1"/>
    </xf>
    <xf numFmtId="0" fontId="20" fillId="34" borderId="28" xfId="0" applyFont="1" applyFill="1" applyBorder="1" applyAlignment="1">
      <alignment/>
    </xf>
    <xf numFmtId="0" fontId="21" fillId="34" borderId="19" xfId="0" applyFont="1" applyFill="1" applyBorder="1" applyAlignment="1">
      <alignment/>
    </xf>
    <xf numFmtId="0" fontId="21" fillId="34" borderId="0" xfId="0" applyFont="1" applyFill="1" applyBorder="1" applyAlignment="1">
      <alignment/>
    </xf>
    <xf numFmtId="0" fontId="20" fillId="34" borderId="27" xfId="0" applyFont="1" applyFill="1" applyBorder="1" applyAlignment="1">
      <alignment/>
    </xf>
    <xf numFmtId="39" fontId="28" fillId="34" borderId="29" xfId="0" applyNumberFormat="1" applyFont="1" applyFill="1" applyBorder="1" applyAlignment="1" applyProtection="1">
      <alignment horizontal="center" vertical="center" textRotation="90"/>
      <protection/>
    </xf>
    <xf numFmtId="39" fontId="28" fillId="34" borderId="30" xfId="0" applyNumberFormat="1" applyFont="1" applyFill="1" applyBorder="1" applyAlignment="1" applyProtection="1">
      <alignment horizontal="center" vertical="center" textRotation="90"/>
      <protection/>
    </xf>
    <xf numFmtId="0" fontId="20" fillId="34" borderId="30" xfId="0" applyFont="1" applyFill="1" applyBorder="1" applyAlignment="1">
      <alignment/>
    </xf>
    <xf numFmtId="0" fontId="20" fillId="0" borderId="30" xfId="0" applyFont="1" applyBorder="1" applyAlignment="1">
      <alignment/>
    </xf>
    <xf numFmtId="0" fontId="20" fillId="0" borderId="28" xfId="0" applyFont="1" applyBorder="1" applyAlignment="1">
      <alignment/>
    </xf>
    <xf numFmtId="0" fontId="21" fillId="0" borderId="19" xfId="0" applyFont="1" applyBorder="1" applyAlignment="1">
      <alignment/>
    </xf>
    <xf numFmtId="0" fontId="21" fillId="0" borderId="0" xfId="0" applyFont="1" applyBorder="1" applyAlignment="1">
      <alignment/>
    </xf>
    <xf numFmtId="49" fontId="20" fillId="33" borderId="31" xfId="0" applyNumberFormat="1" applyFont="1" applyFill="1" applyBorder="1" applyAlignment="1" applyProtection="1">
      <alignment/>
      <protection/>
    </xf>
    <xf numFmtId="49" fontId="20" fillId="33" borderId="21" xfId="0" applyNumberFormat="1" applyFont="1" applyFill="1" applyBorder="1" applyAlignment="1" applyProtection="1">
      <alignment/>
      <protection/>
    </xf>
    <xf numFmtId="49" fontId="20" fillId="33" borderId="32" xfId="0" applyNumberFormat="1" applyFont="1" applyFill="1" applyBorder="1" applyAlignment="1" applyProtection="1">
      <alignment/>
      <protection/>
    </xf>
    <xf numFmtId="49" fontId="30" fillId="33" borderId="20" xfId="0" applyNumberFormat="1" applyFont="1" applyFill="1" applyBorder="1" applyAlignment="1" applyProtection="1">
      <alignment horizontal="left" wrapText="1"/>
      <protection/>
    </xf>
    <xf numFmtId="0" fontId="31" fillId="0" borderId="22" xfId="0" applyFont="1" applyBorder="1" applyAlignment="1">
      <alignment horizontal="left" wrapText="1"/>
    </xf>
    <xf numFmtId="0" fontId="31" fillId="0" borderId="13" xfId="0" applyFont="1" applyBorder="1" applyAlignment="1">
      <alignment horizontal="left" wrapText="1"/>
    </xf>
    <xf numFmtId="0" fontId="31" fillId="0" borderId="26" xfId="0" applyFont="1" applyBorder="1" applyAlignment="1">
      <alignment horizontal="left" wrapText="1"/>
    </xf>
    <xf numFmtId="167" fontId="20" fillId="33" borderId="23" xfId="0" applyNumberFormat="1" applyFont="1" applyFill="1" applyBorder="1" applyAlignment="1">
      <alignment horizontal="left"/>
    </xf>
    <xf numFmtId="0" fontId="20" fillId="0" borderId="23" xfId="0" applyFont="1" applyBorder="1" applyAlignment="1">
      <alignment/>
    </xf>
    <xf numFmtId="0" fontId="12" fillId="33" borderId="24" xfId="0" applyFont="1" applyFill="1" applyBorder="1" applyAlignment="1" applyProtection="1">
      <alignment horizontal="right"/>
      <protection/>
    </xf>
    <xf numFmtId="0" fontId="12" fillId="33" borderId="13" xfId="0" applyFont="1" applyFill="1" applyBorder="1" applyAlignment="1" applyProtection="1">
      <alignment horizontal="right"/>
      <protection/>
    </xf>
    <xf numFmtId="0" fontId="12" fillId="33" borderId="26" xfId="0" applyFont="1" applyFill="1" applyBorder="1" applyAlignment="1" applyProtection="1">
      <alignment horizontal="right"/>
      <protection/>
    </xf>
    <xf numFmtId="0" fontId="12" fillId="33" borderId="24" xfId="0" applyFont="1" applyFill="1" applyBorder="1" applyAlignment="1" applyProtection="1">
      <alignment horizontal="justify"/>
      <protection/>
    </xf>
    <xf numFmtId="0" fontId="12" fillId="33" borderId="13" xfId="0" applyFont="1" applyFill="1" applyBorder="1" applyAlignment="1" applyProtection="1">
      <alignment horizontal="justify"/>
      <protection/>
    </xf>
    <xf numFmtId="0" fontId="12" fillId="33" borderId="26" xfId="0" applyFont="1" applyFill="1" applyBorder="1" applyAlignment="1" applyProtection="1">
      <alignment horizontal="justify"/>
      <protection/>
    </xf>
    <xf numFmtId="49" fontId="8" fillId="33" borderId="31" xfId="0" applyNumberFormat="1" applyFont="1" applyFill="1" applyBorder="1" applyAlignment="1" applyProtection="1">
      <alignment/>
      <protection/>
    </xf>
    <xf numFmtId="49" fontId="8" fillId="33" borderId="21" xfId="0" applyNumberFormat="1" applyFont="1" applyFill="1" applyBorder="1" applyAlignment="1" applyProtection="1">
      <alignment/>
      <protection/>
    </xf>
    <xf numFmtId="49" fontId="8" fillId="33" borderId="32" xfId="0" applyNumberFormat="1" applyFont="1" applyFill="1" applyBorder="1" applyAlignment="1" applyProtection="1">
      <alignment/>
      <protection/>
    </xf>
    <xf numFmtId="0" fontId="11" fillId="33" borderId="17" xfId="0" applyFont="1" applyFill="1" applyBorder="1" applyAlignment="1">
      <alignment horizontal="center" vertical="center" textRotation="90" wrapText="1"/>
    </xf>
    <xf numFmtId="0" fontId="11" fillId="33" borderId="18" xfId="0" applyFont="1" applyFill="1" applyBorder="1" applyAlignment="1">
      <alignment horizontal="center" vertical="center" textRotation="90" wrapText="1"/>
    </xf>
    <xf numFmtId="0" fontId="0" fillId="0" borderId="28" xfId="0" applyBorder="1" applyAlignment="1">
      <alignment/>
    </xf>
    <xf numFmtId="0" fontId="11" fillId="0" borderId="19" xfId="0" applyFont="1" applyBorder="1" applyAlignment="1">
      <alignment/>
    </xf>
    <xf numFmtId="0" fontId="11" fillId="0" borderId="0" xfId="0" applyFont="1" applyBorder="1" applyAlignment="1">
      <alignment/>
    </xf>
    <xf numFmtId="0" fontId="0" fillId="0" borderId="27" xfId="0" applyBorder="1" applyAlignment="1">
      <alignment/>
    </xf>
    <xf numFmtId="49" fontId="14" fillId="33" borderId="20" xfId="0" applyNumberFormat="1" applyFont="1" applyFill="1" applyBorder="1" applyAlignment="1" applyProtection="1">
      <alignment horizontal="left" wrapText="1"/>
      <protection/>
    </xf>
    <xf numFmtId="0" fontId="15" fillId="0" borderId="13" xfId="0" applyFont="1" applyBorder="1" applyAlignment="1">
      <alignment horizontal="left" wrapText="1"/>
    </xf>
    <xf numFmtId="0" fontId="15" fillId="0" borderId="26" xfId="0" applyFont="1" applyBorder="1" applyAlignment="1">
      <alignment horizontal="left" wrapText="1"/>
    </xf>
    <xf numFmtId="39" fontId="13" fillId="33" borderId="29" xfId="0" applyNumberFormat="1" applyFont="1" applyFill="1" applyBorder="1" applyAlignment="1" applyProtection="1">
      <alignment horizontal="center" vertical="center" textRotation="90"/>
      <protection/>
    </xf>
    <xf numFmtId="39" fontId="13" fillId="33" borderId="30" xfId="0" applyNumberFormat="1" applyFont="1" applyFill="1" applyBorder="1" applyAlignment="1" applyProtection="1">
      <alignment horizontal="center" vertical="center" textRotation="90"/>
      <protection/>
    </xf>
    <xf numFmtId="0" fontId="0" fillId="0" borderId="30" xfId="0" applyBorder="1" applyAlignment="1">
      <alignment/>
    </xf>
    <xf numFmtId="167" fontId="8" fillId="33" borderId="23" xfId="0" applyNumberFormat="1" applyFont="1" applyFill="1" applyBorder="1" applyAlignment="1">
      <alignment horizontal="left"/>
    </xf>
    <xf numFmtId="0" fontId="0" fillId="0" borderId="23" xfId="0" applyBorder="1" applyAlignment="1">
      <alignment/>
    </xf>
    <xf numFmtId="0" fontId="15" fillId="0" borderId="22"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Good" xfId="51"/>
    <cellStyle name="Heading 1" xfId="52"/>
    <cellStyle name="Heading 2" xfId="53"/>
    <cellStyle name="Heading 3" xfId="54"/>
    <cellStyle name="Heading 4"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447675</xdr:colOff>
      <xdr:row>8</xdr:row>
      <xdr:rowOff>247650</xdr:rowOff>
    </xdr:to>
    <xdr:sp>
      <xdr:nvSpPr>
        <xdr:cNvPr id="1" name="WordArt 1"/>
        <xdr:cNvSpPr>
          <a:spLocks/>
        </xdr:cNvSpPr>
      </xdr:nvSpPr>
      <xdr:spPr>
        <a:xfrm rot="16200000">
          <a:off x="20955000" y="0"/>
          <a:ext cx="447675" cy="2381250"/>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twoCellAnchor>
    <xdr:from>
      <xdr:col>13</xdr:col>
      <xdr:colOff>0</xdr:colOff>
      <xdr:row>12</xdr:row>
      <xdr:rowOff>0</xdr:rowOff>
    </xdr:from>
    <xdr:to>
      <xdr:col>13</xdr:col>
      <xdr:colOff>447675</xdr:colOff>
      <xdr:row>16</xdr:row>
      <xdr:rowOff>200025</xdr:rowOff>
    </xdr:to>
    <xdr:sp>
      <xdr:nvSpPr>
        <xdr:cNvPr id="2" name="WordArt 1"/>
        <xdr:cNvSpPr>
          <a:spLocks/>
        </xdr:cNvSpPr>
      </xdr:nvSpPr>
      <xdr:spPr>
        <a:xfrm rot="16200000">
          <a:off x="20955000" y="4048125"/>
          <a:ext cx="447675" cy="2381250"/>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twoCellAnchor>
    <xdr:from>
      <xdr:col>13</xdr:col>
      <xdr:colOff>0</xdr:colOff>
      <xdr:row>20</xdr:row>
      <xdr:rowOff>0</xdr:rowOff>
    </xdr:from>
    <xdr:to>
      <xdr:col>13</xdr:col>
      <xdr:colOff>447675</xdr:colOff>
      <xdr:row>24</xdr:row>
      <xdr:rowOff>209550</xdr:rowOff>
    </xdr:to>
    <xdr:sp>
      <xdr:nvSpPr>
        <xdr:cNvPr id="3" name="WordArt 1"/>
        <xdr:cNvSpPr>
          <a:spLocks/>
        </xdr:cNvSpPr>
      </xdr:nvSpPr>
      <xdr:spPr>
        <a:xfrm rot="16200000">
          <a:off x="20955000" y="8401050"/>
          <a:ext cx="447675" cy="2381250"/>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twoCellAnchor>
    <xdr:from>
      <xdr:col>13</xdr:col>
      <xdr:colOff>0</xdr:colOff>
      <xdr:row>26</xdr:row>
      <xdr:rowOff>0</xdr:rowOff>
    </xdr:from>
    <xdr:to>
      <xdr:col>13</xdr:col>
      <xdr:colOff>447675</xdr:colOff>
      <xdr:row>30</xdr:row>
      <xdr:rowOff>209550</xdr:rowOff>
    </xdr:to>
    <xdr:sp>
      <xdr:nvSpPr>
        <xdr:cNvPr id="4" name="WordArt 1"/>
        <xdr:cNvSpPr>
          <a:spLocks/>
        </xdr:cNvSpPr>
      </xdr:nvSpPr>
      <xdr:spPr>
        <a:xfrm rot="16200000">
          <a:off x="20955000" y="11658600"/>
          <a:ext cx="447675" cy="2381250"/>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twoCellAnchor>
    <xdr:from>
      <xdr:col>13</xdr:col>
      <xdr:colOff>0</xdr:colOff>
      <xdr:row>34</xdr:row>
      <xdr:rowOff>0</xdr:rowOff>
    </xdr:from>
    <xdr:to>
      <xdr:col>13</xdr:col>
      <xdr:colOff>447675</xdr:colOff>
      <xdr:row>37</xdr:row>
      <xdr:rowOff>57150</xdr:rowOff>
    </xdr:to>
    <xdr:sp>
      <xdr:nvSpPr>
        <xdr:cNvPr id="5" name="WordArt 1"/>
        <xdr:cNvSpPr>
          <a:spLocks/>
        </xdr:cNvSpPr>
      </xdr:nvSpPr>
      <xdr:spPr>
        <a:xfrm rot="16200000">
          <a:off x="20955000" y="15859125"/>
          <a:ext cx="447675" cy="2371725"/>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twoCellAnchor>
    <xdr:from>
      <xdr:col>13</xdr:col>
      <xdr:colOff>0</xdr:colOff>
      <xdr:row>43</xdr:row>
      <xdr:rowOff>0</xdr:rowOff>
    </xdr:from>
    <xdr:to>
      <xdr:col>13</xdr:col>
      <xdr:colOff>447675</xdr:colOff>
      <xdr:row>46</xdr:row>
      <xdr:rowOff>209550</xdr:rowOff>
    </xdr:to>
    <xdr:sp>
      <xdr:nvSpPr>
        <xdr:cNvPr id="6" name="WordArt 1"/>
        <xdr:cNvSpPr>
          <a:spLocks/>
        </xdr:cNvSpPr>
      </xdr:nvSpPr>
      <xdr:spPr>
        <a:xfrm rot="16200000">
          <a:off x="20955000" y="22231350"/>
          <a:ext cx="447675" cy="2381250"/>
        </a:xfrm>
        <a:prstGeom prst="rect"/>
        <a:noFill/>
      </xdr:spPr>
      <xdr:txBody>
        <a:bodyPr fromWordArt="1" wrap="none" lIns="91440" tIns="45720" rIns="91440" bIns="45720">
          <a:prstTxWarp prst="textPlain"/>
        </a:bodyPr>
        <a:p>
          <a:pPr algn="ctr"/>
          <a:r>
            <a:rPr sz="1200" b="1" kern="10" spc="0">
              <a:ln w="12700" cmpd="sng">
                <a:solidFill>
                  <a:srgbClr val="000000"/>
                </a:solidFill>
                <a:headEnd type="none"/>
                <a:tailEnd type="none"/>
              </a:ln>
              <a:solidFill>
                <a:srgbClr val="B2B2B2">
                  <a:alpha val="50000"/>
                </a:srgbClr>
              </a:solidFill>
              <a:effectLst>
                <a:outerShdw dist="45790" dir="2021404" algn="ctr">
                  <a:srgbClr val="9999FF">
                    <a:alpha val="100000"/>
                  </a:srgbClr>
                </a:outerShdw>
              </a:effectLst>
              <a:latin typeface="Arial"/>
              <a:cs typeface="Arial"/>
            </a:rPr>
            <a:t>BID REJECTED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transitionEntry="1"/>
  <dimension ref="A1:W52"/>
  <sheetViews>
    <sheetView showGridLines="0" tabSelected="1" view="pageBreakPreview" zoomScale="80" zoomScaleNormal="75" zoomScaleSheetLayoutView="80" zoomScalePageLayoutView="50" workbookViewId="0" topLeftCell="A1">
      <selection activeCell="M44" sqref="M44"/>
    </sheetView>
  </sheetViews>
  <sheetFormatPr defaultColWidth="10.09765625" defaultRowHeight="15.75" customHeight="1"/>
  <cols>
    <col min="1" max="1" width="14" style="106" bestFit="1" customWidth="1"/>
    <col min="2" max="2" width="13.69921875" style="107" customWidth="1"/>
    <col min="3" max="3" width="14.8984375" style="107" customWidth="1"/>
    <col min="4" max="4" width="35.19921875" style="107" customWidth="1"/>
    <col min="5" max="5" width="13.3984375" style="108" customWidth="1"/>
    <col min="6" max="6" width="9.3984375" style="108" customWidth="1"/>
    <col min="7" max="7" width="20" style="108" customWidth="1"/>
    <col min="8" max="8" width="15.69921875" style="108" customWidth="1"/>
    <col min="9" max="9" width="9.69921875" style="108" customWidth="1"/>
    <col min="10" max="10" width="20" style="108" customWidth="1"/>
    <col min="11" max="11" width="15.69921875" style="108" customWidth="1"/>
    <col min="12" max="12" width="9.69921875" style="108" customWidth="1"/>
    <col min="13" max="13" width="28.59765625" style="108" customWidth="1"/>
    <col min="14" max="14" width="15.69921875" style="130" bestFit="1" customWidth="1"/>
    <col min="15" max="15" width="10.59765625" style="130" customWidth="1"/>
    <col min="16" max="16" width="20" style="130" bestFit="1" customWidth="1"/>
    <col min="17" max="17" width="15.69921875" style="130" bestFit="1" customWidth="1"/>
    <col min="18" max="18" width="9.69921875" style="130" customWidth="1"/>
    <col min="19" max="19" width="28.59765625" style="130" bestFit="1" customWidth="1"/>
    <col min="20" max="20" width="15.69921875" style="130" bestFit="1" customWidth="1"/>
    <col min="21" max="21" width="12.296875" style="130" bestFit="1" customWidth="1"/>
    <col min="22" max="22" width="30.69921875" style="130" bestFit="1" customWidth="1"/>
    <col min="23" max="23" width="10.09765625" style="133" customWidth="1"/>
    <col min="24" max="74" width="10.09765625" style="107" customWidth="1"/>
    <col min="75" max="75" width="1.69921875" style="107" customWidth="1"/>
    <col min="76" max="16384" width="10.09765625" style="107" customWidth="1"/>
  </cols>
  <sheetData>
    <row r="1" spans="1:23" s="60" customFormat="1" ht="22.5" customHeight="1">
      <c r="A1" s="57" t="s">
        <v>139</v>
      </c>
      <c r="B1" s="58"/>
      <c r="C1" s="59"/>
      <c r="D1" s="59"/>
      <c r="E1" s="142" t="s">
        <v>165</v>
      </c>
      <c r="F1" s="143"/>
      <c r="G1" s="152"/>
      <c r="H1" s="142" t="s">
        <v>166</v>
      </c>
      <c r="I1" s="143"/>
      <c r="J1" s="152"/>
      <c r="K1" s="142" t="s">
        <v>167</v>
      </c>
      <c r="L1" s="143"/>
      <c r="M1" s="144"/>
      <c r="N1" s="142" t="s">
        <v>168</v>
      </c>
      <c r="O1" s="143"/>
      <c r="P1" s="144"/>
      <c r="Q1" s="142" t="s">
        <v>170</v>
      </c>
      <c r="R1" s="143"/>
      <c r="S1" s="144"/>
      <c r="T1" s="142" t="s">
        <v>171</v>
      </c>
      <c r="U1" s="143"/>
      <c r="V1" s="144"/>
      <c r="W1" s="131"/>
    </row>
    <row r="2" spans="1:23" s="60" customFormat="1" ht="24.75" customHeight="1">
      <c r="A2" s="61" t="s">
        <v>20</v>
      </c>
      <c r="B2" s="62" t="s">
        <v>102</v>
      </c>
      <c r="C2" s="140" t="s">
        <v>172</v>
      </c>
      <c r="D2" s="141"/>
      <c r="E2" s="153"/>
      <c r="F2" s="154"/>
      <c r="G2" s="141"/>
      <c r="H2" s="153"/>
      <c r="I2" s="154"/>
      <c r="J2" s="141"/>
      <c r="K2" s="145"/>
      <c r="L2" s="146"/>
      <c r="M2" s="147"/>
      <c r="N2" s="145"/>
      <c r="O2" s="146"/>
      <c r="P2" s="147"/>
      <c r="Q2" s="145"/>
      <c r="R2" s="146"/>
      <c r="S2" s="147"/>
      <c r="T2" s="145"/>
      <c r="U2" s="146"/>
      <c r="V2" s="147"/>
      <c r="W2" s="131"/>
    </row>
    <row r="3" spans="1:23" s="60" customFormat="1" ht="21.75" customHeight="1">
      <c r="A3" s="64"/>
      <c r="B3" s="65"/>
      <c r="C3" s="66" t="s">
        <v>6</v>
      </c>
      <c r="D3" s="65"/>
      <c r="E3" s="153"/>
      <c r="F3" s="154"/>
      <c r="G3" s="141"/>
      <c r="H3" s="153"/>
      <c r="I3" s="154"/>
      <c r="J3" s="141"/>
      <c r="K3" s="145"/>
      <c r="L3" s="146"/>
      <c r="M3" s="147"/>
      <c r="N3" s="145"/>
      <c r="O3" s="146"/>
      <c r="P3" s="147"/>
      <c r="Q3" s="145"/>
      <c r="R3" s="146"/>
      <c r="S3" s="147"/>
      <c r="T3" s="145"/>
      <c r="U3" s="146"/>
      <c r="V3" s="147"/>
      <c r="W3" s="131"/>
    </row>
    <row r="4" spans="1:23" s="60" customFormat="1" ht="23.25" customHeight="1">
      <c r="A4" s="64"/>
      <c r="B4" s="67"/>
      <c r="C4" s="68" t="s">
        <v>4</v>
      </c>
      <c r="D4" s="67"/>
      <c r="E4" s="153"/>
      <c r="F4" s="154"/>
      <c r="G4" s="141"/>
      <c r="H4" s="153"/>
      <c r="I4" s="154"/>
      <c r="J4" s="141"/>
      <c r="K4" s="145"/>
      <c r="L4" s="146"/>
      <c r="M4" s="147"/>
      <c r="N4" s="145"/>
      <c r="O4" s="146"/>
      <c r="P4" s="147"/>
      <c r="Q4" s="145"/>
      <c r="R4" s="146"/>
      <c r="S4" s="147"/>
      <c r="T4" s="145"/>
      <c r="U4" s="146"/>
      <c r="V4" s="147"/>
      <c r="W4" s="131"/>
    </row>
    <row r="5" spans="1:23" s="60" customFormat="1" ht="15" customHeight="1">
      <c r="A5" s="64"/>
      <c r="B5" s="67"/>
      <c r="C5" s="68" t="s">
        <v>8</v>
      </c>
      <c r="D5" s="67"/>
      <c r="E5" s="153"/>
      <c r="F5" s="154"/>
      <c r="G5" s="141"/>
      <c r="H5" s="153"/>
      <c r="I5" s="154"/>
      <c r="J5" s="141"/>
      <c r="K5" s="145"/>
      <c r="L5" s="146"/>
      <c r="M5" s="147"/>
      <c r="N5" s="145"/>
      <c r="O5" s="146"/>
      <c r="P5" s="147"/>
      <c r="Q5" s="145"/>
      <c r="R5" s="146"/>
      <c r="S5" s="147"/>
      <c r="T5" s="145"/>
      <c r="U5" s="146"/>
      <c r="V5" s="147"/>
      <c r="W5" s="131"/>
    </row>
    <row r="6" spans="1:23" s="60" customFormat="1" ht="18.75" customHeight="1">
      <c r="A6" s="64"/>
      <c r="B6" s="69"/>
      <c r="C6" s="70" t="s">
        <v>5</v>
      </c>
      <c r="D6" s="69"/>
      <c r="E6" s="153"/>
      <c r="F6" s="154"/>
      <c r="G6" s="141"/>
      <c r="H6" s="153"/>
      <c r="I6" s="154"/>
      <c r="J6" s="141"/>
      <c r="K6" s="145"/>
      <c r="L6" s="146"/>
      <c r="M6" s="147"/>
      <c r="N6" s="145"/>
      <c r="O6" s="146"/>
      <c r="P6" s="147"/>
      <c r="Q6" s="145"/>
      <c r="R6" s="146"/>
      <c r="S6" s="147"/>
      <c r="T6" s="145"/>
      <c r="U6" s="146"/>
      <c r="V6" s="147"/>
      <c r="W6" s="131"/>
    </row>
    <row r="7" spans="1:23" s="60" customFormat="1" ht="21" customHeight="1">
      <c r="A7" s="71" t="s">
        <v>7</v>
      </c>
      <c r="B7" s="72"/>
      <c r="C7" s="62" t="s">
        <v>103</v>
      </c>
      <c r="D7" s="73"/>
      <c r="E7" s="153"/>
      <c r="F7" s="154"/>
      <c r="G7" s="141"/>
      <c r="H7" s="153"/>
      <c r="I7" s="154"/>
      <c r="J7" s="141"/>
      <c r="K7" s="145"/>
      <c r="L7" s="146"/>
      <c r="M7" s="147"/>
      <c r="N7" s="145"/>
      <c r="O7" s="146"/>
      <c r="P7" s="147"/>
      <c r="Q7" s="145"/>
      <c r="R7" s="146"/>
      <c r="S7" s="147"/>
      <c r="T7" s="145"/>
      <c r="U7" s="146"/>
      <c r="V7" s="147"/>
      <c r="W7" s="131"/>
    </row>
    <row r="8" spans="1:23" s="60" customFormat="1" ht="21" customHeight="1">
      <c r="A8" s="71"/>
      <c r="B8" s="72"/>
      <c r="C8" s="62"/>
      <c r="D8" s="73"/>
      <c r="E8" s="153"/>
      <c r="F8" s="154"/>
      <c r="G8" s="141"/>
      <c r="H8" s="153"/>
      <c r="I8" s="154"/>
      <c r="J8" s="141"/>
      <c r="K8" s="145"/>
      <c r="L8" s="146"/>
      <c r="M8" s="147"/>
      <c r="N8" s="145"/>
      <c r="O8" s="146"/>
      <c r="P8" s="147"/>
      <c r="Q8" s="145"/>
      <c r="R8" s="146"/>
      <c r="S8" s="147"/>
      <c r="T8" s="145"/>
      <c r="U8" s="146"/>
      <c r="V8" s="147"/>
      <c r="W8" s="131"/>
    </row>
    <row r="9" spans="1:23" s="60" customFormat="1" ht="21" customHeight="1">
      <c r="A9" s="71"/>
      <c r="B9" s="72"/>
      <c r="C9" s="62" t="s">
        <v>104</v>
      </c>
      <c r="E9" s="153"/>
      <c r="F9" s="154"/>
      <c r="G9" s="141"/>
      <c r="H9" s="153"/>
      <c r="I9" s="154"/>
      <c r="J9" s="141"/>
      <c r="K9" s="145"/>
      <c r="L9" s="146"/>
      <c r="M9" s="147"/>
      <c r="N9" s="145"/>
      <c r="O9" s="146"/>
      <c r="P9" s="147"/>
      <c r="Q9" s="145"/>
      <c r="R9" s="146"/>
      <c r="S9" s="147"/>
      <c r="T9" s="145"/>
      <c r="U9" s="146"/>
      <c r="V9" s="147"/>
      <c r="W9" s="131"/>
    </row>
    <row r="10" spans="1:23" s="60" customFormat="1" ht="18.75" customHeight="1">
      <c r="A10" s="71" t="s">
        <v>0</v>
      </c>
      <c r="B10" s="74"/>
      <c r="C10" s="63" t="s">
        <v>105</v>
      </c>
      <c r="D10" s="75"/>
      <c r="E10" s="153"/>
      <c r="F10" s="154"/>
      <c r="G10" s="141"/>
      <c r="H10" s="153"/>
      <c r="I10" s="154"/>
      <c r="J10" s="141"/>
      <c r="K10" s="145"/>
      <c r="L10" s="146"/>
      <c r="M10" s="147"/>
      <c r="N10" s="145"/>
      <c r="O10" s="146"/>
      <c r="P10" s="147"/>
      <c r="Q10" s="145"/>
      <c r="R10" s="146"/>
      <c r="S10" s="147"/>
      <c r="T10" s="145"/>
      <c r="U10" s="146"/>
      <c r="V10" s="147"/>
      <c r="W10" s="131"/>
    </row>
    <row r="11" spans="1:23" s="60" customFormat="1" ht="69.75" customHeight="1">
      <c r="A11" s="71" t="s">
        <v>1</v>
      </c>
      <c r="B11" s="72"/>
      <c r="C11" s="162">
        <v>41789</v>
      </c>
      <c r="D11" s="163"/>
      <c r="E11" s="153"/>
      <c r="F11" s="154"/>
      <c r="G11" s="141"/>
      <c r="H11" s="153"/>
      <c r="I11" s="154"/>
      <c r="J11" s="141"/>
      <c r="K11" s="145"/>
      <c r="L11" s="146"/>
      <c r="M11" s="147"/>
      <c r="N11" s="145"/>
      <c r="O11" s="146"/>
      <c r="P11" s="147"/>
      <c r="Q11" s="145"/>
      <c r="R11" s="146"/>
      <c r="S11" s="147"/>
      <c r="T11" s="145"/>
      <c r="U11" s="146"/>
      <c r="V11" s="147"/>
      <c r="W11" s="131"/>
    </row>
    <row r="12" spans="1:23" s="82" customFormat="1" ht="41.25" customHeight="1">
      <c r="A12" s="76" t="s">
        <v>16</v>
      </c>
      <c r="B12" s="77" t="s">
        <v>15</v>
      </c>
      <c r="C12" s="77" t="s">
        <v>14</v>
      </c>
      <c r="D12" s="78" t="s">
        <v>3</v>
      </c>
      <c r="E12" s="79" t="s">
        <v>13</v>
      </c>
      <c r="F12" s="80"/>
      <c r="G12" s="81"/>
      <c r="H12" s="79" t="s">
        <v>13</v>
      </c>
      <c r="I12" s="80"/>
      <c r="J12" s="81"/>
      <c r="K12" s="79" t="s">
        <v>13</v>
      </c>
      <c r="L12" s="80"/>
      <c r="M12" s="81"/>
      <c r="N12" s="113" t="s">
        <v>13</v>
      </c>
      <c r="O12" s="114"/>
      <c r="P12" s="115"/>
      <c r="Q12" s="113" t="s">
        <v>13</v>
      </c>
      <c r="R12" s="114"/>
      <c r="S12" s="115"/>
      <c r="T12" s="113" t="s">
        <v>13</v>
      </c>
      <c r="U12" s="114"/>
      <c r="V12" s="115"/>
      <c r="W12" s="132"/>
    </row>
    <row r="13" spans="1:23" s="82" customFormat="1" ht="43.5" customHeight="1">
      <c r="A13" s="83" t="s">
        <v>106</v>
      </c>
      <c r="B13" s="84">
        <v>400</v>
      </c>
      <c r="C13" s="85" t="s">
        <v>107</v>
      </c>
      <c r="D13" s="86" t="s">
        <v>130</v>
      </c>
      <c r="E13" s="87">
        <v>6.15</v>
      </c>
      <c r="F13" s="148">
        <v>0</v>
      </c>
      <c r="G13" s="88">
        <f aca="true" t="shared" si="0" ref="G13:G40">B13*E13</f>
        <v>2460</v>
      </c>
      <c r="H13" s="87">
        <v>7</v>
      </c>
      <c r="I13" s="148" t="s">
        <v>18</v>
      </c>
      <c r="J13" s="88">
        <f aca="true" t="shared" si="1" ref="J13:J40">B13*H13</f>
        <v>2800</v>
      </c>
      <c r="K13" s="87">
        <v>6</v>
      </c>
      <c r="L13" s="148" t="s">
        <v>18</v>
      </c>
      <c r="M13" s="88">
        <f>K13*B13</f>
        <v>2400</v>
      </c>
      <c r="N13" s="116"/>
      <c r="O13" s="148" t="s">
        <v>18</v>
      </c>
      <c r="P13" s="117">
        <f>N13*B13</f>
        <v>0</v>
      </c>
      <c r="Q13" s="116">
        <v>10</v>
      </c>
      <c r="R13" s="148" t="s">
        <v>18</v>
      </c>
      <c r="S13" s="117">
        <f>Q13*B13</f>
        <v>4000</v>
      </c>
      <c r="T13" s="116">
        <v>50</v>
      </c>
      <c r="U13" s="148" t="s">
        <v>18</v>
      </c>
      <c r="V13" s="117">
        <f>T13*B13</f>
        <v>20000</v>
      </c>
      <c r="W13" s="132"/>
    </row>
    <row r="14" spans="1:23" s="82" customFormat="1" ht="42.75" customHeight="1">
      <c r="A14" s="83" t="s">
        <v>108</v>
      </c>
      <c r="B14" s="84">
        <v>200</v>
      </c>
      <c r="C14" s="85" t="s">
        <v>107</v>
      </c>
      <c r="D14" s="86" t="s">
        <v>131</v>
      </c>
      <c r="E14" s="87">
        <v>6.15</v>
      </c>
      <c r="F14" s="149"/>
      <c r="G14" s="88">
        <f t="shared" si="0"/>
        <v>1230</v>
      </c>
      <c r="H14" s="87">
        <v>7</v>
      </c>
      <c r="I14" s="149"/>
      <c r="J14" s="88">
        <f t="shared" si="1"/>
        <v>1400</v>
      </c>
      <c r="K14" s="87">
        <v>8</v>
      </c>
      <c r="L14" s="149"/>
      <c r="M14" s="88">
        <f aca="true" t="shared" si="2" ref="M14:M40">K14*B14</f>
        <v>1600</v>
      </c>
      <c r="N14" s="116"/>
      <c r="O14" s="149"/>
      <c r="P14" s="117">
        <f aca="true" t="shared" si="3" ref="P14:P40">N14*B14</f>
        <v>0</v>
      </c>
      <c r="Q14" s="116">
        <v>10</v>
      </c>
      <c r="R14" s="149"/>
      <c r="S14" s="117">
        <f aca="true" t="shared" si="4" ref="S14:S40">Q14*B14</f>
        <v>2000</v>
      </c>
      <c r="T14" s="116">
        <v>50</v>
      </c>
      <c r="U14" s="149"/>
      <c r="V14" s="117">
        <f aca="true" t="shared" si="5" ref="V14:V40">T14*B14</f>
        <v>10000</v>
      </c>
      <c r="W14" s="132"/>
    </row>
    <row r="15" spans="1:23" s="82" customFormat="1" ht="42.75" customHeight="1">
      <c r="A15" s="83" t="s">
        <v>109</v>
      </c>
      <c r="B15" s="84">
        <v>2000</v>
      </c>
      <c r="C15" s="85" t="s">
        <v>54</v>
      </c>
      <c r="D15" s="86" t="s">
        <v>132</v>
      </c>
      <c r="E15" s="87">
        <v>19.5</v>
      </c>
      <c r="F15" s="149"/>
      <c r="G15" s="88">
        <f t="shared" si="0"/>
        <v>39000</v>
      </c>
      <c r="H15" s="87">
        <v>20</v>
      </c>
      <c r="I15" s="149"/>
      <c r="J15" s="88">
        <f t="shared" si="1"/>
        <v>40000</v>
      </c>
      <c r="K15" s="87">
        <v>30</v>
      </c>
      <c r="L15" s="149"/>
      <c r="M15" s="88">
        <f t="shared" si="2"/>
        <v>60000</v>
      </c>
      <c r="N15" s="116"/>
      <c r="O15" s="149"/>
      <c r="P15" s="117">
        <f t="shared" si="3"/>
        <v>0</v>
      </c>
      <c r="Q15" s="116">
        <v>25</v>
      </c>
      <c r="R15" s="149"/>
      <c r="S15" s="117">
        <f t="shared" si="4"/>
        <v>50000</v>
      </c>
      <c r="T15" s="116">
        <v>200</v>
      </c>
      <c r="U15" s="149"/>
      <c r="V15" s="117">
        <f t="shared" si="5"/>
        <v>400000</v>
      </c>
      <c r="W15" s="132"/>
    </row>
    <row r="16" spans="1:23" s="82" customFormat="1" ht="42.75" customHeight="1">
      <c r="A16" s="83" t="s">
        <v>110</v>
      </c>
      <c r="B16" s="84">
        <v>2000</v>
      </c>
      <c r="C16" s="85" t="s">
        <v>54</v>
      </c>
      <c r="D16" s="86" t="s">
        <v>133</v>
      </c>
      <c r="E16" s="87">
        <v>9</v>
      </c>
      <c r="F16" s="149"/>
      <c r="G16" s="88">
        <f t="shared" si="0"/>
        <v>18000</v>
      </c>
      <c r="H16" s="87">
        <v>4.5</v>
      </c>
      <c r="I16" s="149"/>
      <c r="J16" s="88">
        <f t="shared" si="1"/>
        <v>9000</v>
      </c>
      <c r="K16" s="87">
        <v>10</v>
      </c>
      <c r="L16" s="149"/>
      <c r="M16" s="88">
        <f t="shared" si="2"/>
        <v>20000</v>
      </c>
      <c r="N16" s="116"/>
      <c r="O16" s="149"/>
      <c r="P16" s="117">
        <f t="shared" si="3"/>
        <v>0</v>
      </c>
      <c r="Q16" s="116">
        <v>15</v>
      </c>
      <c r="R16" s="149"/>
      <c r="S16" s="117">
        <f t="shared" si="4"/>
        <v>30000</v>
      </c>
      <c r="T16" s="116">
        <v>200</v>
      </c>
      <c r="U16" s="149"/>
      <c r="V16" s="117">
        <f t="shared" si="5"/>
        <v>400000</v>
      </c>
      <c r="W16" s="132"/>
    </row>
    <row r="17" spans="1:23" s="82" customFormat="1" ht="42.75" customHeight="1">
      <c r="A17" s="83" t="s">
        <v>111</v>
      </c>
      <c r="B17" s="84">
        <v>50</v>
      </c>
      <c r="C17" s="85" t="s">
        <v>54</v>
      </c>
      <c r="D17" s="86" t="s">
        <v>134</v>
      </c>
      <c r="E17" s="87">
        <v>200</v>
      </c>
      <c r="F17" s="149"/>
      <c r="G17" s="88">
        <f t="shared" si="0"/>
        <v>10000</v>
      </c>
      <c r="H17" s="87">
        <v>107</v>
      </c>
      <c r="I17" s="149"/>
      <c r="J17" s="88">
        <f t="shared" si="1"/>
        <v>5350</v>
      </c>
      <c r="K17" s="87">
        <v>275</v>
      </c>
      <c r="L17" s="149"/>
      <c r="M17" s="88">
        <f t="shared" si="2"/>
        <v>13750</v>
      </c>
      <c r="N17" s="116"/>
      <c r="O17" s="149"/>
      <c r="P17" s="117">
        <f t="shared" si="3"/>
        <v>0</v>
      </c>
      <c r="Q17" s="116">
        <v>250</v>
      </c>
      <c r="R17" s="149"/>
      <c r="S17" s="117">
        <f t="shared" si="4"/>
        <v>12500</v>
      </c>
      <c r="T17" s="116">
        <v>1000</v>
      </c>
      <c r="U17" s="149"/>
      <c r="V17" s="117">
        <f t="shared" si="5"/>
        <v>50000</v>
      </c>
      <c r="W17" s="132"/>
    </row>
    <row r="18" spans="1:23" s="82" customFormat="1" ht="42.75" customHeight="1">
      <c r="A18" s="83" t="s">
        <v>112</v>
      </c>
      <c r="B18" s="84">
        <v>1</v>
      </c>
      <c r="C18" s="85" t="s">
        <v>17</v>
      </c>
      <c r="D18" s="86" t="s">
        <v>135</v>
      </c>
      <c r="E18" s="87">
        <v>45000</v>
      </c>
      <c r="F18" s="149"/>
      <c r="G18" s="88">
        <f t="shared" si="0"/>
        <v>45000</v>
      </c>
      <c r="H18" s="87">
        <v>18500</v>
      </c>
      <c r="I18" s="149"/>
      <c r="J18" s="88">
        <f t="shared" si="1"/>
        <v>18500</v>
      </c>
      <c r="K18" s="87">
        <v>125000</v>
      </c>
      <c r="L18" s="149"/>
      <c r="M18" s="88">
        <f t="shared" si="2"/>
        <v>125000</v>
      </c>
      <c r="N18" s="116"/>
      <c r="O18" s="149"/>
      <c r="P18" s="117">
        <f t="shared" si="3"/>
        <v>0</v>
      </c>
      <c r="Q18" s="116">
        <v>10000</v>
      </c>
      <c r="R18" s="149"/>
      <c r="S18" s="117">
        <f t="shared" si="4"/>
        <v>10000</v>
      </c>
      <c r="T18" s="116">
        <v>100000</v>
      </c>
      <c r="U18" s="149"/>
      <c r="V18" s="117">
        <f t="shared" si="5"/>
        <v>100000</v>
      </c>
      <c r="W18" s="132"/>
    </row>
    <row r="19" spans="1:23" s="82" customFormat="1" ht="42.75" customHeight="1">
      <c r="A19" s="83" t="s">
        <v>113</v>
      </c>
      <c r="B19" s="84">
        <v>800</v>
      </c>
      <c r="C19" s="85" t="s">
        <v>52</v>
      </c>
      <c r="D19" s="86" t="s">
        <v>136</v>
      </c>
      <c r="E19" s="87">
        <v>2.8</v>
      </c>
      <c r="F19" s="149"/>
      <c r="G19" s="88">
        <f t="shared" si="0"/>
        <v>2240</v>
      </c>
      <c r="H19" s="87">
        <v>3.25</v>
      </c>
      <c r="I19" s="149"/>
      <c r="J19" s="88">
        <f t="shared" si="1"/>
        <v>2600</v>
      </c>
      <c r="K19" s="87">
        <v>7</v>
      </c>
      <c r="L19" s="149"/>
      <c r="M19" s="88">
        <f t="shared" si="2"/>
        <v>5600</v>
      </c>
      <c r="N19" s="116"/>
      <c r="O19" s="149"/>
      <c r="P19" s="117">
        <f t="shared" si="3"/>
        <v>0</v>
      </c>
      <c r="Q19" s="116">
        <v>5</v>
      </c>
      <c r="R19" s="149"/>
      <c r="S19" s="117">
        <f t="shared" si="4"/>
        <v>4000</v>
      </c>
      <c r="T19" s="116">
        <v>10</v>
      </c>
      <c r="U19" s="149"/>
      <c r="V19" s="117">
        <f t="shared" si="5"/>
        <v>8000</v>
      </c>
      <c r="W19" s="132"/>
    </row>
    <row r="20" spans="1:23" s="82" customFormat="1" ht="42.75" customHeight="1">
      <c r="A20" s="83" t="s">
        <v>114</v>
      </c>
      <c r="B20" s="84">
        <v>800</v>
      </c>
      <c r="C20" s="85" t="s">
        <v>52</v>
      </c>
      <c r="D20" s="86" t="s">
        <v>137</v>
      </c>
      <c r="E20" s="87">
        <v>2.8</v>
      </c>
      <c r="F20" s="149"/>
      <c r="G20" s="88">
        <f t="shared" si="0"/>
        <v>2240</v>
      </c>
      <c r="H20" s="87">
        <v>3.25</v>
      </c>
      <c r="I20" s="149"/>
      <c r="J20" s="88">
        <f t="shared" si="1"/>
        <v>2600</v>
      </c>
      <c r="K20" s="87">
        <v>7</v>
      </c>
      <c r="L20" s="149"/>
      <c r="M20" s="88">
        <f t="shared" si="2"/>
        <v>5600</v>
      </c>
      <c r="N20" s="116"/>
      <c r="O20" s="149"/>
      <c r="P20" s="117">
        <f t="shared" si="3"/>
        <v>0</v>
      </c>
      <c r="Q20" s="116">
        <v>5</v>
      </c>
      <c r="R20" s="149"/>
      <c r="S20" s="117">
        <f t="shared" si="4"/>
        <v>4000</v>
      </c>
      <c r="T20" s="116">
        <v>10</v>
      </c>
      <c r="U20" s="149"/>
      <c r="V20" s="117">
        <f t="shared" si="5"/>
        <v>8000</v>
      </c>
      <c r="W20" s="132"/>
    </row>
    <row r="21" spans="1:23" s="82" customFormat="1" ht="42.75" customHeight="1">
      <c r="A21" s="83" t="s">
        <v>115</v>
      </c>
      <c r="B21" s="84">
        <v>1</v>
      </c>
      <c r="C21" s="85" t="s">
        <v>17</v>
      </c>
      <c r="D21" s="86" t="s">
        <v>138</v>
      </c>
      <c r="E21" s="87">
        <v>3900</v>
      </c>
      <c r="F21" s="149"/>
      <c r="G21" s="88">
        <f t="shared" si="0"/>
        <v>3900</v>
      </c>
      <c r="H21" s="87">
        <v>5500</v>
      </c>
      <c r="I21" s="149"/>
      <c r="J21" s="88">
        <f t="shared" si="1"/>
        <v>5500</v>
      </c>
      <c r="K21" s="87">
        <v>13500</v>
      </c>
      <c r="L21" s="149"/>
      <c r="M21" s="88">
        <f t="shared" si="2"/>
        <v>13500</v>
      </c>
      <c r="N21" s="116"/>
      <c r="O21" s="149"/>
      <c r="P21" s="117">
        <f t="shared" si="3"/>
        <v>0</v>
      </c>
      <c r="Q21" s="116">
        <v>10000</v>
      </c>
      <c r="R21" s="149"/>
      <c r="S21" s="117">
        <f t="shared" si="4"/>
        <v>10000</v>
      </c>
      <c r="T21" s="116">
        <v>50000</v>
      </c>
      <c r="U21" s="149"/>
      <c r="V21" s="117">
        <f t="shared" si="5"/>
        <v>50000</v>
      </c>
      <c r="W21" s="132"/>
    </row>
    <row r="22" spans="1:23" s="82" customFormat="1" ht="42.75" customHeight="1">
      <c r="A22" s="83" t="s">
        <v>116</v>
      </c>
      <c r="B22" s="84">
        <v>3</v>
      </c>
      <c r="C22" s="85" t="s">
        <v>56</v>
      </c>
      <c r="D22" s="86" t="s">
        <v>140</v>
      </c>
      <c r="E22" s="87">
        <v>29500</v>
      </c>
      <c r="F22" s="149"/>
      <c r="G22" s="88">
        <f t="shared" si="0"/>
        <v>88500</v>
      </c>
      <c r="H22" s="87">
        <v>12300</v>
      </c>
      <c r="I22" s="149"/>
      <c r="J22" s="88">
        <f t="shared" si="1"/>
        <v>36900</v>
      </c>
      <c r="K22" s="87">
        <v>23000</v>
      </c>
      <c r="L22" s="149"/>
      <c r="M22" s="88">
        <f t="shared" si="2"/>
        <v>69000</v>
      </c>
      <c r="N22" s="116"/>
      <c r="O22" s="149"/>
      <c r="P22" s="117">
        <f t="shared" si="3"/>
        <v>0</v>
      </c>
      <c r="Q22" s="116">
        <v>10000</v>
      </c>
      <c r="R22" s="149"/>
      <c r="S22" s="117">
        <f t="shared" si="4"/>
        <v>30000</v>
      </c>
      <c r="T22" s="116">
        <v>100000</v>
      </c>
      <c r="U22" s="149"/>
      <c r="V22" s="117">
        <f t="shared" si="5"/>
        <v>300000</v>
      </c>
      <c r="W22" s="132"/>
    </row>
    <row r="23" spans="1:23" s="82" customFormat="1" ht="42.75" customHeight="1">
      <c r="A23" s="83" t="s">
        <v>116</v>
      </c>
      <c r="B23" s="84">
        <v>3</v>
      </c>
      <c r="C23" s="85" t="s">
        <v>56</v>
      </c>
      <c r="D23" s="86" t="s">
        <v>141</v>
      </c>
      <c r="E23" s="87">
        <v>44000</v>
      </c>
      <c r="F23" s="149"/>
      <c r="G23" s="88">
        <f t="shared" si="0"/>
        <v>132000</v>
      </c>
      <c r="H23" s="87">
        <v>14500</v>
      </c>
      <c r="I23" s="149"/>
      <c r="J23" s="88">
        <f t="shared" si="1"/>
        <v>43500</v>
      </c>
      <c r="K23" s="87">
        <v>28000</v>
      </c>
      <c r="L23" s="149"/>
      <c r="M23" s="88">
        <f t="shared" si="2"/>
        <v>84000</v>
      </c>
      <c r="N23" s="116"/>
      <c r="O23" s="149"/>
      <c r="P23" s="117">
        <f t="shared" si="3"/>
        <v>0</v>
      </c>
      <c r="Q23" s="116">
        <v>15000</v>
      </c>
      <c r="R23" s="149"/>
      <c r="S23" s="117">
        <f t="shared" si="4"/>
        <v>45000</v>
      </c>
      <c r="T23" s="116">
        <v>100000</v>
      </c>
      <c r="U23" s="149"/>
      <c r="V23" s="117">
        <f t="shared" si="5"/>
        <v>300000</v>
      </c>
      <c r="W23" s="132"/>
    </row>
    <row r="24" spans="1:23" s="82" customFormat="1" ht="42.75" customHeight="1">
      <c r="A24" s="83" t="s">
        <v>117</v>
      </c>
      <c r="B24" s="84">
        <v>5</v>
      </c>
      <c r="C24" s="85" t="s">
        <v>56</v>
      </c>
      <c r="D24" s="86" t="s">
        <v>142</v>
      </c>
      <c r="E24" s="87">
        <v>2450</v>
      </c>
      <c r="F24" s="149"/>
      <c r="G24" s="88">
        <f t="shared" si="0"/>
        <v>12250</v>
      </c>
      <c r="H24" s="87">
        <v>11200</v>
      </c>
      <c r="I24" s="149"/>
      <c r="J24" s="88">
        <f t="shared" si="1"/>
        <v>56000</v>
      </c>
      <c r="K24" s="87">
        <v>1600</v>
      </c>
      <c r="L24" s="149"/>
      <c r="M24" s="88">
        <f t="shared" si="2"/>
        <v>8000</v>
      </c>
      <c r="N24" s="116"/>
      <c r="O24" s="149"/>
      <c r="P24" s="117">
        <f t="shared" si="3"/>
        <v>0</v>
      </c>
      <c r="Q24" s="116">
        <v>4000</v>
      </c>
      <c r="R24" s="149"/>
      <c r="S24" s="117">
        <f t="shared" si="4"/>
        <v>20000</v>
      </c>
      <c r="T24" s="116">
        <v>1000</v>
      </c>
      <c r="U24" s="149"/>
      <c r="V24" s="117">
        <f t="shared" si="5"/>
        <v>5000</v>
      </c>
      <c r="W24" s="132"/>
    </row>
    <row r="25" spans="1:23" s="82" customFormat="1" ht="42.75" customHeight="1">
      <c r="A25" s="83" t="s">
        <v>118</v>
      </c>
      <c r="B25" s="84">
        <v>10</v>
      </c>
      <c r="C25" s="85" t="s">
        <v>56</v>
      </c>
      <c r="D25" s="86" t="s">
        <v>143</v>
      </c>
      <c r="E25" s="87">
        <v>6200</v>
      </c>
      <c r="F25" s="149"/>
      <c r="G25" s="88">
        <f t="shared" si="0"/>
        <v>62000</v>
      </c>
      <c r="H25" s="87">
        <v>11400</v>
      </c>
      <c r="I25" s="149"/>
      <c r="J25" s="88">
        <f t="shared" si="1"/>
        <v>114000</v>
      </c>
      <c r="K25" s="87">
        <v>5800</v>
      </c>
      <c r="L25" s="149"/>
      <c r="M25" s="88">
        <f t="shared" si="2"/>
        <v>58000</v>
      </c>
      <c r="N25" s="116"/>
      <c r="O25" s="149"/>
      <c r="P25" s="117">
        <f t="shared" si="3"/>
        <v>0</v>
      </c>
      <c r="Q25" s="116">
        <v>5000</v>
      </c>
      <c r="R25" s="149"/>
      <c r="S25" s="117">
        <f t="shared" si="4"/>
        <v>50000</v>
      </c>
      <c r="T25" s="116">
        <v>100000</v>
      </c>
      <c r="U25" s="149"/>
      <c r="V25" s="117">
        <f t="shared" si="5"/>
        <v>1000000</v>
      </c>
      <c r="W25" s="132"/>
    </row>
    <row r="26" spans="1:23" s="82" customFormat="1" ht="42.75" customHeight="1">
      <c r="A26" s="83" t="s">
        <v>119</v>
      </c>
      <c r="B26" s="84">
        <v>20</v>
      </c>
      <c r="C26" s="85" t="s">
        <v>128</v>
      </c>
      <c r="D26" s="86" t="s">
        <v>144</v>
      </c>
      <c r="E26" s="87">
        <v>280</v>
      </c>
      <c r="F26" s="149"/>
      <c r="G26" s="88">
        <f t="shared" si="0"/>
        <v>5600</v>
      </c>
      <c r="H26" s="87">
        <v>640</v>
      </c>
      <c r="I26" s="149"/>
      <c r="J26" s="88">
        <f t="shared" si="1"/>
        <v>12800</v>
      </c>
      <c r="K26" s="87">
        <v>700</v>
      </c>
      <c r="L26" s="149"/>
      <c r="M26" s="88">
        <f t="shared" si="2"/>
        <v>14000</v>
      </c>
      <c r="N26" s="116"/>
      <c r="O26" s="149"/>
      <c r="P26" s="117">
        <f t="shared" si="3"/>
        <v>0</v>
      </c>
      <c r="Q26" s="116">
        <v>500</v>
      </c>
      <c r="R26" s="149"/>
      <c r="S26" s="117">
        <f t="shared" si="4"/>
        <v>10000</v>
      </c>
      <c r="T26" s="116">
        <v>500</v>
      </c>
      <c r="U26" s="149"/>
      <c r="V26" s="117">
        <f t="shared" si="5"/>
        <v>10000</v>
      </c>
      <c r="W26" s="132"/>
    </row>
    <row r="27" spans="1:23" s="82" customFormat="1" ht="42.75" customHeight="1">
      <c r="A27" s="83" t="s">
        <v>120</v>
      </c>
      <c r="B27" s="84">
        <v>1</v>
      </c>
      <c r="C27" s="85" t="s">
        <v>17</v>
      </c>
      <c r="D27" s="86" t="s">
        <v>145</v>
      </c>
      <c r="E27" s="87">
        <v>770000</v>
      </c>
      <c r="F27" s="149"/>
      <c r="G27" s="88">
        <f t="shared" si="0"/>
        <v>770000</v>
      </c>
      <c r="H27" s="87">
        <v>751000</v>
      </c>
      <c r="I27" s="149"/>
      <c r="J27" s="88">
        <f t="shared" si="1"/>
        <v>751000</v>
      </c>
      <c r="K27" s="87">
        <v>710000</v>
      </c>
      <c r="L27" s="149"/>
      <c r="M27" s="88">
        <f t="shared" si="2"/>
        <v>710000</v>
      </c>
      <c r="N27" s="116"/>
      <c r="O27" s="149"/>
      <c r="P27" s="117">
        <f t="shared" si="3"/>
        <v>0</v>
      </c>
      <c r="Q27" s="116">
        <v>500000</v>
      </c>
      <c r="R27" s="149"/>
      <c r="S27" s="117">
        <f t="shared" si="4"/>
        <v>500000</v>
      </c>
      <c r="T27" s="116">
        <v>2000000</v>
      </c>
      <c r="U27" s="149"/>
      <c r="V27" s="117">
        <f t="shared" si="5"/>
        <v>2000000</v>
      </c>
      <c r="W27" s="132"/>
    </row>
    <row r="28" spans="1:23" s="82" customFormat="1" ht="42.75" customHeight="1">
      <c r="A28" s="83" t="s">
        <v>121</v>
      </c>
      <c r="B28" s="84">
        <v>2267</v>
      </c>
      <c r="C28" s="85" t="s">
        <v>52</v>
      </c>
      <c r="D28" s="86" t="s">
        <v>146</v>
      </c>
      <c r="E28" s="87">
        <v>31</v>
      </c>
      <c r="F28" s="149"/>
      <c r="G28" s="88">
        <f t="shared" si="0"/>
        <v>70277</v>
      </c>
      <c r="H28" s="87">
        <v>21</v>
      </c>
      <c r="I28" s="149"/>
      <c r="J28" s="88">
        <f t="shared" si="1"/>
        <v>47607</v>
      </c>
      <c r="K28" s="87">
        <v>62</v>
      </c>
      <c r="L28" s="149"/>
      <c r="M28" s="88">
        <f t="shared" si="2"/>
        <v>140554</v>
      </c>
      <c r="N28" s="116"/>
      <c r="O28" s="149"/>
      <c r="P28" s="117">
        <f t="shared" si="3"/>
        <v>0</v>
      </c>
      <c r="Q28" s="116">
        <v>10</v>
      </c>
      <c r="R28" s="149"/>
      <c r="S28" s="117">
        <f t="shared" si="4"/>
        <v>22670</v>
      </c>
      <c r="T28" s="116">
        <v>100</v>
      </c>
      <c r="U28" s="149"/>
      <c r="V28" s="117">
        <f t="shared" si="5"/>
        <v>226700</v>
      </c>
      <c r="W28" s="132"/>
    </row>
    <row r="29" spans="1:23" s="82" customFormat="1" ht="42.75" customHeight="1">
      <c r="A29" s="83" t="s">
        <v>121</v>
      </c>
      <c r="B29" s="84">
        <v>598</v>
      </c>
      <c r="C29" s="85" t="s">
        <v>52</v>
      </c>
      <c r="D29" s="86" t="s">
        <v>147</v>
      </c>
      <c r="E29" s="87">
        <v>38</v>
      </c>
      <c r="F29" s="149"/>
      <c r="G29" s="88">
        <f t="shared" si="0"/>
        <v>22724</v>
      </c>
      <c r="H29" s="87">
        <v>28</v>
      </c>
      <c r="I29" s="149"/>
      <c r="J29" s="88">
        <f t="shared" si="1"/>
        <v>16744</v>
      </c>
      <c r="K29" s="87">
        <v>92</v>
      </c>
      <c r="L29" s="149"/>
      <c r="M29" s="88">
        <f t="shared" si="2"/>
        <v>55016</v>
      </c>
      <c r="N29" s="116"/>
      <c r="O29" s="149"/>
      <c r="P29" s="117">
        <f t="shared" si="3"/>
        <v>0</v>
      </c>
      <c r="Q29" s="116">
        <v>10</v>
      </c>
      <c r="R29" s="149"/>
      <c r="S29" s="117">
        <f t="shared" si="4"/>
        <v>5980</v>
      </c>
      <c r="T29" s="116">
        <v>100</v>
      </c>
      <c r="U29" s="149"/>
      <c r="V29" s="117">
        <f t="shared" si="5"/>
        <v>59800</v>
      </c>
      <c r="W29" s="132"/>
    </row>
    <row r="30" spans="1:23" s="82" customFormat="1" ht="42.75" customHeight="1">
      <c r="A30" s="83" t="s">
        <v>122</v>
      </c>
      <c r="B30" s="84">
        <v>2865</v>
      </c>
      <c r="C30" s="85" t="s">
        <v>52</v>
      </c>
      <c r="D30" s="86" t="s">
        <v>148</v>
      </c>
      <c r="E30" s="87">
        <v>2.25</v>
      </c>
      <c r="F30" s="149"/>
      <c r="G30" s="88">
        <f t="shared" si="0"/>
        <v>6446.25</v>
      </c>
      <c r="H30" s="87">
        <v>2</v>
      </c>
      <c r="I30" s="149"/>
      <c r="J30" s="88">
        <f t="shared" si="1"/>
        <v>5730</v>
      </c>
      <c r="K30" s="87">
        <v>5</v>
      </c>
      <c r="L30" s="149"/>
      <c r="M30" s="88">
        <f t="shared" si="2"/>
        <v>14325</v>
      </c>
      <c r="N30" s="116"/>
      <c r="O30" s="149"/>
      <c r="P30" s="117">
        <f t="shared" si="3"/>
        <v>0</v>
      </c>
      <c r="Q30" s="116">
        <v>50</v>
      </c>
      <c r="R30" s="149"/>
      <c r="S30" s="117">
        <f t="shared" si="4"/>
        <v>143250</v>
      </c>
      <c r="T30" s="116">
        <v>100</v>
      </c>
      <c r="U30" s="149"/>
      <c r="V30" s="117">
        <f t="shared" si="5"/>
        <v>286500</v>
      </c>
      <c r="W30" s="132"/>
    </row>
    <row r="31" spans="1:23" s="82" customFormat="1" ht="43.5" customHeight="1">
      <c r="A31" s="83" t="s">
        <v>123</v>
      </c>
      <c r="B31" s="84">
        <v>2267</v>
      </c>
      <c r="C31" s="85" t="s">
        <v>52</v>
      </c>
      <c r="D31" s="86" t="s">
        <v>149</v>
      </c>
      <c r="E31" s="87">
        <v>290</v>
      </c>
      <c r="F31" s="149"/>
      <c r="G31" s="88">
        <f t="shared" si="0"/>
        <v>657430</v>
      </c>
      <c r="H31" s="87">
        <v>335</v>
      </c>
      <c r="I31" s="149"/>
      <c r="J31" s="88">
        <f t="shared" si="1"/>
        <v>759445</v>
      </c>
      <c r="K31" s="87">
        <v>365</v>
      </c>
      <c r="L31" s="149"/>
      <c r="M31" s="88">
        <f t="shared" si="2"/>
        <v>827455</v>
      </c>
      <c r="N31" s="116"/>
      <c r="O31" s="149"/>
      <c r="P31" s="117">
        <f t="shared" si="3"/>
        <v>0</v>
      </c>
      <c r="Q31" s="116">
        <v>600</v>
      </c>
      <c r="R31" s="149"/>
      <c r="S31" s="117">
        <f t="shared" si="4"/>
        <v>1360200</v>
      </c>
      <c r="T31" s="116">
        <v>1000</v>
      </c>
      <c r="U31" s="149"/>
      <c r="V31" s="117">
        <f t="shared" si="5"/>
        <v>2267000</v>
      </c>
      <c r="W31" s="132"/>
    </row>
    <row r="32" spans="1:23" s="82" customFormat="1" ht="33" customHeight="1">
      <c r="A32" s="83" t="s">
        <v>123</v>
      </c>
      <c r="B32" s="84">
        <v>33</v>
      </c>
      <c r="C32" s="85" t="s">
        <v>52</v>
      </c>
      <c r="D32" s="86" t="s">
        <v>150</v>
      </c>
      <c r="E32" s="87">
        <v>1500</v>
      </c>
      <c r="F32" s="149"/>
      <c r="G32" s="88">
        <f t="shared" si="0"/>
        <v>49500</v>
      </c>
      <c r="H32" s="87">
        <v>1100</v>
      </c>
      <c r="I32" s="149"/>
      <c r="J32" s="88">
        <f t="shared" si="1"/>
        <v>36300</v>
      </c>
      <c r="K32" s="87">
        <v>765</v>
      </c>
      <c r="L32" s="149"/>
      <c r="M32" s="88">
        <f t="shared" si="2"/>
        <v>25245</v>
      </c>
      <c r="N32" s="116"/>
      <c r="O32" s="149"/>
      <c r="P32" s="117">
        <f t="shared" si="3"/>
        <v>0</v>
      </c>
      <c r="Q32" s="116">
        <v>1700</v>
      </c>
      <c r="R32" s="149"/>
      <c r="S32" s="117">
        <f t="shared" si="4"/>
        <v>56100</v>
      </c>
      <c r="T32" s="116">
        <v>1000</v>
      </c>
      <c r="U32" s="149"/>
      <c r="V32" s="117">
        <f t="shared" si="5"/>
        <v>33000</v>
      </c>
      <c r="W32" s="132"/>
    </row>
    <row r="33" spans="1:23" s="82" customFormat="1" ht="42" customHeight="1">
      <c r="A33" s="83" t="s">
        <v>123</v>
      </c>
      <c r="B33" s="84">
        <v>565</v>
      </c>
      <c r="C33" s="85" t="s">
        <v>52</v>
      </c>
      <c r="D33" s="86" t="s">
        <v>151</v>
      </c>
      <c r="E33" s="87">
        <v>470</v>
      </c>
      <c r="F33" s="149"/>
      <c r="G33" s="88">
        <f t="shared" si="0"/>
        <v>265550</v>
      </c>
      <c r="H33" s="87">
        <v>525</v>
      </c>
      <c r="I33" s="149"/>
      <c r="J33" s="88">
        <f t="shared" si="1"/>
        <v>296625</v>
      </c>
      <c r="K33" s="87">
        <v>500</v>
      </c>
      <c r="L33" s="149"/>
      <c r="M33" s="88">
        <f t="shared" si="2"/>
        <v>282500</v>
      </c>
      <c r="N33" s="116"/>
      <c r="O33" s="149"/>
      <c r="P33" s="117">
        <f t="shared" si="3"/>
        <v>0</v>
      </c>
      <c r="Q33" s="116">
        <v>800</v>
      </c>
      <c r="R33" s="149"/>
      <c r="S33" s="117">
        <f t="shared" si="4"/>
        <v>452000</v>
      </c>
      <c r="T33" s="116">
        <v>1000</v>
      </c>
      <c r="U33" s="149"/>
      <c r="V33" s="117">
        <f t="shared" si="5"/>
        <v>565000</v>
      </c>
      <c r="W33" s="132"/>
    </row>
    <row r="34" spans="1:23" s="82" customFormat="1" ht="41.25" customHeight="1">
      <c r="A34" s="83" t="s">
        <v>124</v>
      </c>
      <c r="B34" s="84">
        <v>110</v>
      </c>
      <c r="C34" s="85" t="s">
        <v>57</v>
      </c>
      <c r="D34" s="86" t="s">
        <v>152</v>
      </c>
      <c r="E34" s="87">
        <v>250</v>
      </c>
      <c r="F34" s="149"/>
      <c r="G34" s="88">
        <f aca="true" t="shared" si="6" ref="G34:G39">B34*E34</f>
        <v>27500</v>
      </c>
      <c r="H34" s="87">
        <v>990</v>
      </c>
      <c r="I34" s="149"/>
      <c r="J34" s="88">
        <f t="shared" si="1"/>
        <v>108900</v>
      </c>
      <c r="K34" s="87">
        <v>775</v>
      </c>
      <c r="L34" s="149"/>
      <c r="M34" s="88">
        <f t="shared" si="2"/>
        <v>85250</v>
      </c>
      <c r="N34" s="116"/>
      <c r="O34" s="149"/>
      <c r="P34" s="117">
        <f t="shared" si="3"/>
        <v>0</v>
      </c>
      <c r="Q34" s="116">
        <v>300</v>
      </c>
      <c r="R34" s="149"/>
      <c r="S34" s="117">
        <f t="shared" si="4"/>
        <v>33000</v>
      </c>
      <c r="T34" s="116">
        <v>1000</v>
      </c>
      <c r="U34" s="149"/>
      <c r="V34" s="117">
        <f t="shared" si="5"/>
        <v>110000</v>
      </c>
      <c r="W34" s="132"/>
    </row>
    <row r="35" spans="1:23" s="82" customFormat="1" ht="60.75" customHeight="1">
      <c r="A35" s="83" t="s">
        <v>125</v>
      </c>
      <c r="B35" s="84">
        <v>50</v>
      </c>
      <c r="C35" s="85" t="s">
        <v>129</v>
      </c>
      <c r="D35" s="86" t="s">
        <v>153</v>
      </c>
      <c r="E35" s="87">
        <v>25</v>
      </c>
      <c r="F35" s="149"/>
      <c r="G35" s="88">
        <f t="shared" si="6"/>
        <v>1250</v>
      </c>
      <c r="H35" s="87">
        <v>970</v>
      </c>
      <c r="I35" s="149"/>
      <c r="J35" s="88">
        <f t="shared" si="1"/>
        <v>48500</v>
      </c>
      <c r="K35" s="87">
        <v>215</v>
      </c>
      <c r="L35" s="149"/>
      <c r="M35" s="88">
        <f t="shared" si="2"/>
        <v>10750</v>
      </c>
      <c r="N35" s="116"/>
      <c r="O35" s="149"/>
      <c r="P35" s="117">
        <f t="shared" si="3"/>
        <v>0</v>
      </c>
      <c r="Q35" s="116">
        <v>100</v>
      </c>
      <c r="R35" s="149"/>
      <c r="S35" s="117">
        <f t="shared" si="4"/>
        <v>5000</v>
      </c>
      <c r="T35" s="116">
        <v>500</v>
      </c>
      <c r="U35" s="149"/>
      <c r="V35" s="117">
        <f t="shared" si="5"/>
        <v>25000</v>
      </c>
      <c r="W35" s="132"/>
    </row>
    <row r="36" spans="1:23" s="82" customFormat="1" ht="60.75" customHeight="1">
      <c r="A36" s="83" t="s">
        <v>126</v>
      </c>
      <c r="B36" s="84">
        <v>5</v>
      </c>
      <c r="C36" s="85" t="s">
        <v>56</v>
      </c>
      <c r="D36" s="86" t="s">
        <v>154</v>
      </c>
      <c r="E36" s="87">
        <v>1000</v>
      </c>
      <c r="F36" s="149"/>
      <c r="G36" s="88">
        <f t="shared" si="6"/>
        <v>5000</v>
      </c>
      <c r="H36" s="87">
        <v>17500</v>
      </c>
      <c r="I36" s="149"/>
      <c r="J36" s="88">
        <f t="shared" si="1"/>
        <v>87500</v>
      </c>
      <c r="K36" s="87">
        <v>575</v>
      </c>
      <c r="L36" s="149"/>
      <c r="M36" s="88">
        <f t="shared" si="2"/>
        <v>2875</v>
      </c>
      <c r="N36" s="116"/>
      <c r="O36" s="149"/>
      <c r="P36" s="117">
        <f t="shared" si="3"/>
        <v>0</v>
      </c>
      <c r="Q36" s="116">
        <v>4000</v>
      </c>
      <c r="R36" s="149"/>
      <c r="S36" s="117">
        <f t="shared" si="4"/>
        <v>20000</v>
      </c>
      <c r="T36" s="116">
        <v>10000</v>
      </c>
      <c r="U36" s="149"/>
      <c r="V36" s="117">
        <f t="shared" si="5"/>
        <v>50000</v>
      </c>
      <c r="W36" s="132"/>
    </row>
    <row r="37" spans="1:23" s="82" customFormat="1" ht="60.75" customHeight="1">
      <c r="A37" s="83" t="s">
        <v>126</v>
      </c>
      <c r="B37" s="84">
        <v>2</v>
      </c>
      <c r="C37" s="85" t="s">
        <v>56</v>
      </c>
      <c r="D37" s="86" t="s">
        <v>155</v>
      </c>
      <c r="E37" s="87">
        <v>1000</v>
      </c>
      <c r="F37" s="149"/>
      <c r="G37" s="88">
        <f t="shared" si="6"/>
        <v>2000</v>
      </c>
      <c r="H37" s="87">
        <v>21000</v>
      </c>
      <c r="I37" s="149"/>
      <c r="J37" s="88">
        <f t="shared" si="1"/>
        <v>42000</v>
      </c>
      <c r="K37" s="87">
        <v>575</v>
      </c>
      <c r="L37" s="149"/>
      <c r="M37" s="88">
        <f t="shared" si="2"/>
        <v>1150</v>
      </c>
      <c r="N37" s="116"/>
      <c r="O37" s="149"/>
      <c r="P37" s="117">
        <f t="shared" si="3"/>
        <v>0</v>
      </c>
      <c r="Q37" s="116">
        <v>4000</v>
      </c>
      <c r="R37" s="149"/>
      <c r="S37" s="117">
        <f t="shared" si="4"/>
        <v>8000</v>
      </c>
      <c r="T37" s="116">
        <v>10000</v>
      </c>
      <c r="U37" s="149"/>
      <c r="V37" s="117">
        <f t="shared" si="5"/>
        <v>20000</v>
      </c>
      <c r="W37" s="132"/>
    </row>
    <row r="38" spans="1:23" s="82" customFormat="1" ht="60.75" customHeight="1">
      <c r="A38" s="83" t="s">
        <v>126</v>
      </c>
      <c r="B38" s="84">
        <v>1</v>
      </c>
      <c r="C38" s="85" t="s">
        <v>56</v>
      </c>
      <c r="D38" s="86" t="s">
        <v>156</v>
      </c>
      <c r="E38" s="87">
        <v>2500</v>
      </c>
      <c r="F38" s="149"/>
      <c r="G38" s="88">
        <f t="shared" si="6"/>
        <v>2500</v>
      </c>
      <c r="H38" s="87">
        <v>7400</v>
      </c>
      <c r="I38" s="149"/>
      <c r="J38" s="88">
        <f t="shared" si="1"/>
        <v>7400</v>
      </c>
      <c r="K38" s="87">
        <v>500</v>
      </c>
      <c r="L38" s="149"/>
      <c r="M38" s="88">
        <f t="shared" si="2"/>
        <v>500</v>
      </c>
      <c r="N38" s="116"/>
      <c r="O38" s="149"/>
      <c r="P38" s="117">
        <f t="shared" si="3"/>
        <v>0</v>
      </c>
      <c r="Q38" s="116">
        <v>1000</v>
      </c>
      <c r="R38" s="149"/>
      <c r="S38" s="117">
        <f t="shared" si="4"/>
        <v>1000</v>
      </c>
      <c r="T38" s="116">
        <v>10000</v>
      </c>
      <c r="U38" s="149"/>
      <c r="V38" s="117">
        <f t="shared" si="5"/>
        <v>10000</v>
      </c>
      <c r="W38" s="132"/>
    </row>
    <row r="39" spans="1:23" s="82" customFormat="1" ht="60.75" customHeight="1">
      <c r="A39" s="83" t="s">
        <v>127</v>
      </c>
      <c r="B39" s="84">
        <v>12</v>
      </c>
      <c r="C39" s="85" t="s">
        <v>56</v>
      </c>
      <c r="D39" s="86" t="s">
        <v>157</v>
      </c>
      <c r="E39" s="87">
        <v>900</v>
      </c>
      <c r="F39" s="149"/>
      <c r="G39" s="88">
        <f t="shared" si="6"/>
        <v>10800</v>
      </c>
      <c r="H39" s="87">
        <v>3000</v>
      </c>
      <c r="I39" s="149"/>
      <c r="J39" s="88">
        <f t="shared" si="1"/>
        <v>36000</v>
      </c>
      <c r="K39" s="87">
        <v>350</v>
      </c>
      <c r="L39" s="149"/>
      <c r="M39" s="88">
        <f t="shared" si="2"/>
        <v>4200</v>
      </c>
      <c r="N39" s="116"/>
      <c r="O39" s="149"/>
      <c r="P39" s="117">
        <f t="shared" si="3"/>
        <v>0</v>
      </c>
      <c r="Q39" s="116">
        <v>1000</v>
      </c>
      <c r="R39" s="149"/>
      <c r="S39" s="117">
        <f t="shared" si="4"/>
        <v>12000</v>
      </c>
      <c r="T39" s="116">
        <v>25000</v>
      </c>
      <c r="U39" s="149"/>
      <c r="V39" s="117">
        <f t="shared" si="5"/>
        <v>300000</v>
      </c>
      <c r="W39" s="132"/>
    </row>
    <row r="40" spans="1:23" s="82" customFormat="1" ht="60" customHeight="1">
      <c r="A40" s="83"/>
      <c r="B40" s="84">
        <v>1</v>
      </c>
      <c r="C40" s="85" t="s">
        <v>56</v>
      </c>
      <c r="D40" s="86" t="s">
        <v>158</v>
      </c>
      <c r="E40" s="87">
        <v>22000</v>
      </c>
      <c r="F40" s="149"/>
      <c r="G40" s="88">
        <f t="shared" si="0"/>
        <v>22000</v>
      </c>
      <c r="H40" s="87">
        <v>18600</v>
      </c>
      <c r="I40" s="149"/>
      <c r="J40" s="88">
        <f t="shared" si="1"/>
        <v>18600</v>
      </c>
      <c r="K40" s="87">
        <v>1350</v>
      </c>
      <c r="L40" s="149"/>
      <c r="M40" s="88">
        <f t="shared" si="2"/>
        <v>1350</v>
      </c>
      <c r="N40" s="116"/>
      <c r="O40" s="149"/>
      <c r="P40" s="117">
        <f t="shared" si="3"/>
        <v>0</v>
      </c>
      <c r="Q40" s="116">
        <v>5000</v>
      </c>
      <c r="R40" s="149"/>
      <c r="S40" s="117">
        <f t="shared" si="4"/>
        <v>5000</v>
      </c>
      <c r="T40" s="116">
        <v>10000</v>
      </c>
      <c r="U40" s="149"/>
      <c r="V40" s="117">
        <f t="shared" si="5"/>
        <v>10000</v>
      </c>
      <c r="W40" s="132"/>
    </row>
    <row r="41" spans="1:23" s="60" customFormat="1" ht="33" customHeight="1">
      <c r="A41" s="89"/>
      <c r="B41" s="137" t="s">
        <v>162</v>
      </c>
      <c r="C41" s="138"/>
      <c r="D41" s="139"/>
      <c r="E41" s="90"/>
      <c r="F41" s="151"/>
      <c r="G41" s="91">
        <f>SUM(G13:G40)</f>
        <v>2337397.25</v>
      </c>
      <c r="H41" s="90"/>
      <c r="I41" s="151"/>
      <c r="J41" s="91">
        <f>SUM(J13:J40)</f>
        <v>2613301</v>
      </c>
      <c r="K41" s="90"/>
      <c r="L41" s="151"/>
      <c r="M41" s="91">
        <f>SUM(M13:M40)</f>
        <v>2641620</v>
      </c>
      <c r="N41" s="118"/>
      <c r="O41" s="150"/>
      <c r="P41" s="119">
        <f>SUM(P13:P40)</f>
        <v>0</v>
      </c>
      <c r="Q41" s="118"/>
      <c r="R41" s="150"/>
      <c r="S41" s="119">
        <f>SUM(S13:S40)</f>
        <v>2905700</v>
      </c>
      <c r="T41" s="118"/>
      <c r="U41" s="150"/>
      <c r="V41" s="119">
        <f>SUM(V13:V40)</f>
        <v>8624000</v>
      </c>
      <c r="W41" s="131"/>
    </row>
    <row r="42" spans="1:23" s="60" customFormat="1" ht="33" customHeight="1">
      <c r="A42" s="158"/>
      <c r="B42" s="159"/>
      <c r="C42" s="160"/>
      <c r="D42" s="161"/>
      <c r="E42" s="92"/>
      <c r="F42" s="151"/>
      <c r="G42" s="93"/>
      <c r="H42" s="92"/>
      <c r="I42" s="151"/>
      <c r="J42" s="93"/>
      <c r="K42" s="92"/>
      <c r="L42" s="151"/>
      <c r="M42" s="93"/>
      <c r="N42" s="120"/>
      <c r="O42" s="150"/>
      <c r="P42" s="121"/>
      <c r="Q42" s="120"/>
      <c r="R42" s="150"/>
      <c r="S42" s="121"/>
      <c r="T42" s="120"/>
      <c r="U42" s="150"/>
      <c r="V42" s="121"/>
      <c r="W42" s="131"/>
    </row>
    <row r="43" spans="1:23" s="82" customFormat="1" ht="72" customHeight="1">
      <c r="A43" s="83" t="s">
        <v>159</v>
      </c>
      <c r="B43" s="84"/>
      <c r="C43" s="94"/>
      <c r="D43" s="95" t="s">
        <v>101</v>
      </c>
      <c r="E43" s="87"/>
      <c r="F43" s="111">
        <v>0.0208</v>
      </c>
      <c r="G43" s="88">
        <f>F43*G41</f>
        <v>48617.862799999995</v>
      </c>
      <c r="H43" s="87"/>
      <c r="I43" s="112">
        <v>0.05512</v>
      </c>
      <c r="J43" s="88">
        <f>I43*J41</f>
        <v>144045.15112</v>
      </c>
      <c r="K43" s="87"/>
      <c r="L43" s="96">
        <v>0.057</v>
      </c>
      <c r="M43" s="88">
        <f>L43*M41</f>
        <v>150572.34</v>
      </c>
      <c r="N43" s="116"/>
      <c r="O43" s="122" t="e">
        <f>N43/P41</f>
        <v>#DIV/0!</v>
      </c>
      <c r="P43" s="117" t="e">
        <f>O43*P41</f>
        <v>#DIV/0!</v>
      </c>
      <c r="Q43" s="116"/>
      <c r="R43" s="122">
        <v>0.089</v>
      </c>
      <c r="S43" s="117">
        <f>R43*S41</f>
        <v>258607.3</v>
      </c>
      <c r="T43" s="116"/>
      <c r="U43" s="135">
        <f>V43/V41</f>
        <v>0.09276437847866419</v>
      </c>
      <c r="V43" s="117">
        <v>800000</v>
      </c>
      <c r="W43" s="132"/>
    </row>
    <row r="44" spans="1:23" s="82" customFormat="1" ht="72" customHeight="1">
      <c r="A44" s="83" t="s">
        <v>160</v>
      </c>
      <c r="B44" s="84"/>
      <c r="C44" s="85"/>
      <c r="D44" s="110" t="s">
        <v>161</v>
      </c>
      <c r="E44" s="109"/>
      <c r="F44" s="111">
        <v>0.0025</v>
      </c>
      <c r="G44" s="88">
        <f>F44*G41</f>
        <v>5843.493125</v>
      </c>
      <c r="H44" s="87"/>
      <c r="I44" s="112">
        <v>0.01684</v>
      </c>
      <c r="J44" s="88">
        <f>I44*J41</f>
        <v>44007.988840000005</v>
      </c>
      <c r="K44" s="87"/>
      <c r="L44" s="111">
        <v>0.0284</v>
      </c>
      <c r="M44" s="88">
        <f>L44*M41</f>
        <v>75022.008</v>
      </c>
      <c r="N44" s="116"/>
      <c r="O44" s="122"/>
      <c r="P44" s="117">
        <f>O44*P42</f>
        <v>0</v>
      </c>
      <c r="Q44" s="116"/>
      <c r="R44" s="122">
        <v>0.045</v>
      </c>
      <c r="S44" s="117">
        <f>R44*S41</f>
        <v>130756.5</v>
      </c>
      <c r="T44" s="116"/>
      <c r="U44" s="135">
        <f>V44/V41</f>
        <v>0.03710575139146568</v>
      </c>
      <c r="V44" s="117">
        <v>320000</v>
      </c>
      <c r="W44" s="132"/>
    </row>
    <row r="45" spans="1:23" s="60" customFormat="1" ht="37.5" customHeight="1">
      <c r="A45" s="89"/>
      <c r="B45" s="137" t="s">
        <v>163</v>
      </c>
      <c r="C45" s="138"/>
      <c r="D45" s="139"/>
      <c r="E45" s="90"/>
      <c r="F45" s="97"/>
      <c r="G45" s="91">
        <f>G43+G44</f>
        <v>54461.355924999996</v>
      </c>
      <c r="H45" s="90"/>
      <c r="I45" s="97"/>
      <c r="J45" s="91">
        <f>SUM(J43:J44)</f>
        <v>188053.13996</v>
      </c>
      <c r="K45" s="90"/>
      <c r="L45" s="97"/>
      <c r="M45" s="91">
        <f>SUM(M43:M44)</f>
        <v>225594.348</v>
      </c>
      <c r="N45" s="118"/>
      <c r="O45" s="123"/>
      <c r="P45" s="119" t="e">
        <f>SUM(P43:P44)</f>
        <v>#DIV/0!</v>
      </c>
      <c r="Q45" s="118"/>
      <c r="R45" s="123"/>
      <c r="S45" s="119">
        <f>SUM(S43:S44)</f>
        <v>389363.8</v>
      </c>
      <c r="T45" s="118"/>
      <c r="U45" s="123"/>
      <c r="V45" s="119">
        <f>SUM(V43:V44)</f>
        <v>1120000</v>
      </c>
      <c r="W45" s="131"/>
    </row>
    <row r="46" spans="1:23" s="60" customFormat="1" ht="61.5" customHeight="1">
      <c r="A46" s="89"/>
      <c r="B46" s="137" t="s">
        <v>164</v>
      </c>
      <c r="C46" s="138"/>
      <c r="D46" s="139"/>
      <c r="E46" s="90"/>
      <c r="F46" s="97"/>
      <c r="G46" s="98">
        <f>SUM(G41+G45)</f>
        <v>2391858.605925</v>
      </c>
      <c r="H46" s="90"/>
      <c r="I46" s="97"/>
      <c r="J46" s="98">
        <f>SUM(J41+J45)</f>
        <v>2801354.13996</v>
      </c>
      <c r="K46" s="90"/>
      <c r="L46" s="97"/>
      <c r="M46" s="98">
        <f>SUM(M41+M45)</f>
        <v>2867214.348</v>
      </c>
      <c r="N46" s="118"/>
      <c r="O46" s="123"/>
      <c r="P46" s="124" t="e">
        <f>SUM(P41+P45)</f>
        <v>#DIV/0!</v>
      </c>
      <c r="Q46" s="118"/>
      <c r="R46" s="123"/>
      <c r="S46" s="124">
        <f>SUM(S41+S45)</f>
        <v>3295063.8</v>
      </c>
      <c r="T46" s="118"/>
      <c r="U46" s="123"/>
      <c r="V46" s="124">
        <f>SUM(V41+V45)</f>
        <v>9744000</v>
      </c>
      <c r="W46" s="131"/>
    </row>
    <row r="47" spans="1:23" s="102" customFormat="1" ht="43.5" customHeight="1" thickBot="1">
      <c r="A47" s="155" t="s">
        <v>12</v>
      </c>
      <c r="B47" s="156"/>
      <c r="C47" s="156"/>
      <c r="D47" s="157"/>
      <c r="E47" s="99"/>
      <c r="F47" s="100"/>
      <c r="G47" s="101">
        <v>30</v>
      </c>
      <c r="H47" s="99"/>
      <c r="I47" s="100"/>
      <c r="J47" s="101">
        <v>30</v>
      </c>
      <c r="K47" s="99"/>
      <c r="L47" s="100"/>
      <c r="M47" s="101">
        <v>30</v>
      </c>
      <c r="N47" s="125"/>
      <c r="O47" s="126"/>
      <c r="P47" s="127">
        <v>30</v>
      </c>
      <c r="Q47" s="125"/>
      <c r="R47" s="126"/>
      <c r="S47" s="127">
        <v>30</v>
      </c>
      <c r="T47" s="125"/>
      <c r="U47" s="126"/>
      <c r="V47" s="127">
        <v>30</v>
      </c>
      <c r="W47" s="128"/>
    </row>
    <row r="48" spans="1:23" s="102" customFormat="1" ht="24.75" customHeight="1">
      <c r="A48" s="103"/>
      <c r="B48" s="104"/>
      <c r="C48" s="104"/>
      <c r="D48" s="104"/>
      <c r="G48" s="105" t="s">
        <v>9</v>
      </c>
      <c r="J48" s="105" t="s">
        <v>10</v>
      </c>
      <c r="M48" s="105" t="s">
        <v>11</v>
      </c>
      <c r="N48" s="128"/>
      <c r="O48" s="128"/>
      <c r="P48" s="129" t="s">
        <v>22</v>
      </c>
      <c r="Q48" s="128"/>
      <c r="R48" s="128"/>
      <c r="S48" s="129" t="s">
        <v>23</v>
      </c>
      <c r="T48" s="128"/>
      <c r="U48" s="128"/>
      <c r="V48" s="129" t="s">
        <v>169</v>
      </c>
      <c r="W48" s="128"/>
    </row>
    <row r="51" ht="15.75" customHeight="1">
      <c r="U51" s="134"/>
    </row>
    <row r="52" ht="15.75" customHeight="1">
      <c r="U52" s="136"/>
    </row>
  </sheetData>
  <sheetProtection/>
  <mergeCells count="19">
    <mergeCell ref="N1:P11"/>
    <mergeCell ref="O13:O42"/>
    <mergeCell ref="A47:D47"/>
    <mergeCell ref="B46:D46"/>
    <mergeCell ref="E1:G11"/>
    <mergeCell ref="A42:D42"/>
    <mergeCell ref="B45:D45"/>
    <mergeCell ref="C11:D11"/>
    <mergeCell ref="F13:F42"/>
    <mergeCell ref="B41:D41"/>
    <mergeCell ref="C2:D2"/>
    <mergeCell ref="Q1:S11"/>
    <mergeCell ref="R13:R42"/>
    <mergeCell ref="T1:V11"/>
    <mergeCell ref="U13:U42"/>
    <mergeCell ref="K1:M11"/>
    <mergeCell ref="L13:L42"/>
    <mergeCell ref="H1:J11"/>
    <mergeCell ref="I13:I42"/>
  </mergeCells>
  <printOptions horizontalCentered="1" verticalCentered="1"/>
  <pageMargins left="0" right="0" top="0.39" bottom="0.4" header="0" footer="0"/>
  <pageSetup fitToHeight="3" horizontalDpi="300" verticalDpi="300" orientation="landscape" paperSize="3" scale="70"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S48"/>
  <sheetViews>
    <sheetView view="pageBreakPreview" zoomScale="60" zoomScalePageLayoutView="0" workbookViewId="0" topLeftCell="I40">
      <selection activeCell="K54" sqref="K54"/>
    </sheetView>
  </sheetViews>
  <sheetFormatPr defaultColWidth="10.09765625" defaultRowHeight="15.75" customHeight="1"/>
  <cols>
    <col min="1" max="1" width="10.296875" style="14" customWidth="1"/>
    <col min="2" max="2" width="9" style="17" customWidth="1"/>
    <col min="3" max="3" width="17.09765625" style="17" customWidth="1"/>
    <col min="4" max="4" width="35.19921875" style="17" customWidth="1"/>
    <col min="5" max="5" width="16.8984375" style="25" customWidth="1"/>
    <col min="6" max="6" width="9.3984375" style="25" customWidth="1"/>
    <col min="7" max="7" width="18.8984375" style="25" customWidth="1"/>
    <col min="8" max="8" width="17" style="19" bestFit="1" customWidth="1"/>
    <col min="9" max="9" width="8.19921875" style="19" bestFit="1" customWidth="1"/>
    <col min="10" max="10" width="17.09765625" style="19" customWidth="1"/>
    <col min="11" max="11" width="17" style="19" customWidth="1"/>
    <col min="12" max="12" width="8.09765625" style="19" bestFit="1" customWidth="1"/>
    <col min="13" max="13" width="18.09765625" style="19" customWidth="1"/>
    <col min="14" max="14" width="18.3984375" style="19" customWidth="1"/>
    <col min="15" max="15" width="8.09765625" style="19" bestFit="1" customWidth="1"/>
    <col min="16" max="16" width="17.69921875" style="19" customWidth="1"/>
    <col min="17" max="17" width="15.69921875" style="25" bestFit="1" customWidth="1"/>
    <col min="18" max="18" width="9.69921875" style="25" customWidth="1"/>
    <col min="19" max="19" width="20.3984375" style="25" customWidth="1"/>
    <col min="20" max="89" width="10.09765625" style="17" customWidth="1"/>
    <col min="90" max="90" width="1.69921875" style="17" customWidth="1"/>
    <col min="91" max="16384" width="10.09765625" style="17" customWidth="1"/>
  </cols>
  <sheetData>
    <row r="1" spans="1:19" s="16" customFormat="1" ht="12.75">
      <c r="A1" s="34" t="s">
        <v>59</v>
      </c>
      <c r="B1" s="35"/>
      <c r="C1" s="35"/>
      <c r="D1" s="35"/>
      <c r="E1" s="173" t="s">
        <v>100</v>
      </c>
      <c r="F1" s="174"/>
      <c r="G1" s="175"/>
      <c r="H1" s="173" t="s">
        <v>96</v>
      </c>
      <c r="I1" s="174"/>
      <c r="J1" s="175"/>
      <c r="K1" s="173" t="s">
        <v>97</v>
      </c>
      <c r="L1" s="174"/>
      <c r="M1" s="175"/>
      <c r="N1" s="173" t="s">
        <v>98</v>
      </c>
      <c r="O1" s="174"/>
      <c r="P1" s="175"/>
      <c r="Q1" s="173" t="s">
        <v>99</v>
      </c>
      <c r="R1" s="174"/>
      <c r="S1" s="175"/>
    </row>
    <row r="2" spans="1:19" s="16" customFormat="1" ht="12.75">
      <c r="A2" s="36" t="s">
        <v>20</v>
      </c>
      <c r="B2" s="2" t="s">
        <v>60</v>
      </c>
      <c r="C2" s="2" t="s">
        <v>67</v>
      </c>
      <c r="D2" s="2" t="s">
        <v>19</v>
      </c>
      <c r="E2" s="176"/>
      <c r="F2" s="177"/>
      <c r="G2" s="178"/>
      <c r="H2" s="176"/>
      <c r="I2" s="177"/>
      <c r="J2" s="178"/>
      <c r="K2" s="176"/>
      <c r="L2" s="177"/>
      <c r="M2" s="178"/>
      <c r="N2" s="176"/>
      <c r="O2" s="177"/>
      <c r="P2" s="178"/>
      <c r="Q2" s="176"/>
      <c r="R2" s="177"/>
      <c r="S2" s="178"/>
    </row>
    <row r="3" spans="1:19" s="16" customFormat="1" ht="20.25">
      <c r="A3" s="37"/>
      <c r="B3" s="3"/>
      <c r="C3" s="4" t="s">
        <v>6</v>
      </c>
      <c r="D3" s="3"/>
      <c r="E3" s="176"/>
      <c r="F3" s="177"/>
      <c r="G3" s="178"/>
      <c r="H3" s="176"/>
      <c r="I3" s="177"/>
      <c r="J3" s="178"/>
      <c r="K3" s="176"/>
      <c r="L3" s="177"/>
      <c r="M3" s="178"/>
      <c r="N3" s="176"/>
      <c r="O3" s="177"/>
      <c r="P3" s="178"/>
      <c r="Q3" s="176"/>
      <c r="R3" s="177"/>
      <c r="S3" s="178"/>
    </row>
    <row r="4" spans="1:19" s="16" customFormat="1" ht="15.75">
      <c r="A4" s="37"/>
      <c r="B4" s="5"/>
      <c r="C4" s="6" t="s">
        <v>4</v>
      </c>
      <c r="D4" s="5"/>
      <c r="E4" s="176"/>
      <c r="F4" s="177"/>
      <c r="G4" s="178"/>
      <c r="H4" s="176"/>
      <c r="I4" s="177"/>
      <c r="J4" s="178"/>
      <c r="K4" s="176"/>
      <c r="L4" s="177"/>
      <c r="M4" s="178"/>
      <c r="N4" s="176"/>
      <c r="O4" s="177"/>
      <c r="P4" s="178"/>
      <c r="Q4" s="176"/>
      <c r="R4" s="177"/>
      <c r="S4" s="178"/>
    </row>
    <row r="5" spans="1:19" s="16" customFormat="1" ht="15.75">
      <c r="A5" s="37"/>
      <c r="B5" s="5"/>
      <c r="C5" s="6" t="s">
        <v>8</v>
      </c>
      <c r="D5" s="5"/>
      <c r="E5" s="176"/>
      <c r="F5" s="177"/>
      <c r="G5" s="178"/>
      <c r="H5" s="176"/>
      <c r="I5" s="177"/>
      <c r="J5" s="178"/>
      <c r="K5" s="176"/>
      <c r="L5" s="177"/>
      <c r="M5" s="178"/>
      <c r="N5" s="176"/>
      <c r="O5" s="177"/>
      <c r="P5" s="178"/>
      <c r="Q5" s="176"/>
      <c r="R5" s="177"/>
      <c r="S5" s="178"/>
    </row>
    <row r="6" spans="1:19" s="16" customFormat="1" ht="15.75">
      <c r="A6" s="37"/>
      <c r="B6" s="7"/>
      <c r="C6" s="8" t="s">
        <v>5</v>
      </c>
      <c r="D6" s="7"/>
      <c r="E6" s="176"/>
      <c r="F6" s="177"/>
      <c r="G6" s="178"/>
      <c r="H6" s="176"/>
      <c r="I6" s="177"/>
      <c r="J6" s="178"/>
      <c r="K6" s="176"/>
      <c r="L6" s="177"/>
      <c r="M6" s="178"/>
      <c r="N6" s="176"/>
      <c r="O6" s="177"/>
      <c r="P6" s="178"/>
      <c r="Q6" s="176"/>
      <c r="R6" s="177"/>
      <c r="S6" s="178"/>
    </row>
    <row r="7" spans="1:19" s="16" customFormat="1" ht="15.75">
      <c r="A7" s="38" t="s">
        <v>7</v>
      </c>
      <c r="B7" s="2"/>
      <c r="C7" s="9" t="s">
        <v>61</v>
      </c>
      <c r="D7" s="10"/>
      <c r="E7" s="176"/>
      <c r="F7" s="177"/>
      <c r="G7" s="178"/>
      <c r="H7" s="176"/>
      <c r="I7" s="177"/>
      <c r="J7" s="178"/>
      <c r="K7" s="176"/>
      <c r="L7" s="177"/>
      <c r="M7" s="178"/>
      <c r="N7" s="176"/>
      <c r="O7" s="177"/>
      <c r="P7" s="178"/>
      <c r="Q7" s="176"/>
      <c r="R7" s="177"/>
      <c r="S7" s="178"/>
    </row>
    <row r="8" spans="1:19" s="16" customFormat="1" ht="15.75">
      <c r="A8" s="38"/>
      <c r="B8" s="2"/>
      <c r="C8" s="9" t="s">
        <v>62</v>
      </c>
      <c r="D8" s="10"/>
      <c r="E8" s="176"/>
      <c r="F8" s="177"/>
      <c r="G8" s="178"/>
      <c r="H8" s="176"/>
      <c r="I8" s="177"/>
      <c r="J8" s="178"/>
      <c r="K8" s="176"/>
      <c r="L8" s="177"/>
      <c r="M8" s="178"/>
      <c r="N8" s="176"/>
      <c r="O8" s="177"/>
      <c r="P8" s="178"/>
      <c r="Q8" s="176"/>
      <c r="R8" s="177"/>
      <c r="S8" s="178"/>
    </row>
    <row r="9" spans="1:19" s="16" customFormat="1" ht="15.75">
      <c r="A9" s="38"/>
      <c r="B9" s="2"/>
      <c r="C9" s="9" t="s">
        <v>63</v>
      </c>
      <c r="E9" s="176"/>
      <c r="F9" s="177"/>
      <c r="G9" s="178"/>
      <c r="H9" s="176"/>
      <c r="I9" s="177"/>
      <c r="J9" s="178"/>
      <c r="K9" s="176"/>
      <c r="L9" s="177"/>
      <c r="M9" s="178"/>
      <c r="N9" s="176"/>
      <c r="O9" s="177"/>
      <c r="P9" s="178"/>
      <c r="Q9" s="176"/>
      <c r="R9" s="177"/>
      <c r="S9" s="178"/>
    </row>
    <row r="10" spans="1:19" s="16" customFormat="1" ht="15.75">
      <c r="A10" s="38" t="s">
        <v>0</v>
      </c>
      <c r="B10" s="11"/>
      <c r="C10" s="12" t="s">
        <v>64</v>
      </c>
      <c r="D10" s="13"/>
      <c r="E10" s="176"/>
      <c r="F10" s="177"/>
      <c r="G10" s="178"/>
      <c r="H10" s="176"/>
      <c r="I10" s="177"/>
      <c r="J10" s="178"/>
      <c r="K10" s="176"/>
      <c r="L10" s="177"/>
      <c r="M10" s="178"/>
      <c r="N10" s="176"/>
      <c r="O10" s="177"/>
      <c r="P10" s="178"/>
      <c r="Q10" s="176"/>
      <c r="R10" s="177"/>
      <c r="S10" s="178"/>
    </row>
    <row r="11" spans="1:19" s="16" customFormat="1" ht="15.75">
      <c r="A11" s="38" t="s">
        <v>1</v>
      </c>
      <c r="B11" s="2"/>
      <c r="C11" s="185">
        <v>40938</v>
      </c>
      <c r="D11" s="186"/>
      <c r="E11" s="176"/>
      <c r="F11" s="177"/>
      <c r="G11" s="178"/>
      <c r="H11" s="176"/>
      <c r="I11" s="177"/>
      <c r="J11" s="178"/>
      <c r="K11" s="176"/>
      <c r="L11" s="177"/>
      <c r="M11" s="178"/>
      <c r="N11" s="176"/>
      <c r="O11" s="177"/>
      <c r="P11" s="178"/>
      <c r="Q11" s="176"/>
      <c r="R11" s="177"/>
      <c r="S11" s="178"/>
    </row>
    <row r="12" spans="1:19" s="15" customFormat="1" ht="31.5">
      <c r="A12" s="39" t="s">
        <v>16</v>
      </c>
      <c r="B12" s="29" t="s">
        <v>15</v>
      </c>
      <c r="C12" s="29" t="s">
        <v>14</v>
      </c>
      <c r="D12" s="28" t="s">
        <v>3</v>
      </c>
      <c r="E12" s="26" t="s">
        <v>13</v>
      </c>
      <c r="F12" s="44"/>
      <c r="G12" s="27"/>
      <c r="H12" s="30" t="s">
        <v>13</v>
      </c>
      <c r="I12" s="44"/>
      <c r="J12" s="27" t="s">
        <v>2</v>
      </c>
      <c r="K12" s="26" t="s">
        <v>13</v>
      </c>
      <c r="L12" s="44"/>
      <c r="M12" s="27" t="s">
        <v>2</v>
      </c>
      <c r="N12" s="26" t="s">
        <v>13</v>
      </c>
      <c r="O12" s="44"/>
      <c r="P12" s="27" t="s">
        <v>2</v>
      </c>
      <c r="Q12" s="26" t="s">
        <v>13</v>
      </c>
      <c r="R12" s="44"/>
      <c r="S12" s="27"/>
    </row>
    <row r="13" spans="1:19" s="16" customFormat="1" ht="20.25">
      <c r="A13" s="179" t="s">
        <v>65</v>
      </c>
      <c r="B13" s="180"/>
      <c r="C13" s="180"/>
      <c r="D13" s="181"/>
      <c r="E13" s="48"/>
      <c r="F13" s="50"/>
      <c r="G13" s="49"/>
      <c r="H13" s="48"/>
      <c r="I13" s="50"/>
      <c r="J13" s="49"/>
      <c r="K13" s="48"/>
      <c r="L13" s="50"/>
      <c r="M13" s="49"/>
      <c r="N13" s="48"/>
      <c r="O13" s="50"/>
      <c r="P13" s="49"/>
      <c r="Q13" s="48"/>
      <c r="R13" s="50"/>
      <c r="S13" s="49"/>
    </row>
    <row r="14" spans="1:19" s="15" customFormat="1" ht="15.75">
      <c r="A14" s="41" t="s">
        <v>21</v>
      </c>
      <c r="B14" s="43">
        <v>1</v>
      </c>
      <c r="C14" s="22" t="s">
        <v>17</v>
      </c>
      <c r="D14" s="47" t="s">
        <v>66</v>
      </c>
      <c r="E14" s="23">
        <v>90000</v>
      </c>
      <c r="F14" s="182" t="s">
        <v>18</v>
      </c>
      <c r="G14" s="24">
        <f aca="true" t="shared" si="0" ref="G14:G41">B14*E14</f>
        <v>90000</v>
      </c>
      <c r="H14" s="23">
        <v>40000</v>
      </c>
      <c r="I14" s="182" t="s">
        <v>18</v>
      </c>
      <c r="J14" s="24">
        <f>B14*H14</f>
        <v>40000</v>
      </c>
      <c r="K14" s="23">
        <v>427700</v>
      </c>
      <c r="L14" s="182" t="s">
        <v>18</v>
      </c>
      <c r="M14" s="24">
        <f>B14*K14</f>
        <v>427700</v>
      </c>
      <c r="N14" s="23">
        <v>20500</v>
      </c>
      <c r="O14" s="182" t="s">
        <v>18</v>
      </c>
      <c r="P14" s="24">
        <f>B14*N14</f>
        <v>20500</v>
      </c>
      <c r="Q14" s="23">
        <v>20000</v>
      </c>
      <c r="R14" s="182" t="s">
        <v>18</v>
      </c>
      <c r="S14" s="24">
        <f aca="true" t="shared" si="1" ref="S14:S41">B14*Q14</f>
        <v>20000</v>
      </c>
    </row>
    <row r="15" spans="1:19" s="15" customFormat="1" ht="15.75">
      <c r="A15" s="41" t="s">
        <v>24</v>
      </c>
      <c r="B15" s="43">
        <v>9800</v>
      </c>
      <c r="C15" s="22" t="s">
        <v>52</v>
      </c>
      <c r="D15" s="47" t="s">
        <v>53</v>
      </c>
      <c r="E15" s="23">
        <v>3</v>
      </c>
      <c r="F15" s="183"/>
      <c r="G15" s="24">
        <f t="shared" si="0"/>
        <v>29400</v>
      </c>
      <c r="H15" s="23">
        <v>2</v>
      </c>
      <c r="I15" s="183"/>
      <c r="J15" s="24">
        <f aca="true" t="shared" si="2" ref="J15:J41">B15*H15</f>
        <v>19600</v>
      </c>
      <c r="K15" s="23">
        <v>1</v>
      </c>
      <c r="L15" s="183"/>
      <c r="M15" s="24">
        <f aca="true" t="shared" si="3" ref="M15:M41">B15*K15</f>
        <v>9800</v>
      </c>
      <c r="N15" s="23">
        <v>1</v>
      </c>
      <c r="O15" s="183"/>
      <c r="P15" s="24">
        <f aca="true" t="shared" si="4" ref="P15:P41">B15*N15</f>
        <v>9800</v>
      </c>
      <c r="Q15" s="23">
        <v>0.01</v>
      </c>
      <c r="R15" s="183"/>
      <c r="S15" s="24">
        <f t="shared" si="1"/>
        <v>98</v>
      </c>
    </row>
    <row r="16" spans="1:19" s="15" customFormat="1" ht="15.75">
      <c r="A16" s="41" t="s">
        <v>25</v>
      </c>
      <c r="B16" s="43">
        <v>90000</v>
      </c>
      <c r="C16" s="22" t="s">
        <v>54</v>
      </c>
      <c r="D16" s="47" t="s">
        <v>55</v>
      </c>
      <c r="E16" s="23">
        <v>1</v>
      </c>
      <c r="F16" s="183"/>
      <c r="G16" s="24">
        <f t="shared" si="0"/>
        <v>90000</v>
      </c>
      <c r="H16" s="23">
        <v>0.3</v>
      </c>
      <c r="I16" s="183"/>
      <c r="J16" s="24">
        <f t="shared" si="2"/>
        <v>27000</v>
      </c>
      <c r="K16" s="23">
        <v>1</v>
      </c>
      <c r="L16" s="183"/>
      <c r="M16" s="24">
        <f t="shared" si="3"/>
        <v>90000</v>
      </c>
      <c r="N16" s="23">
        <v>0.5</v>
      </c>
      <c r="O16" s="183"/>
      <c r="P16" s="24">
        <f t="shared" si="4"/>
        <v>45000</v>
      </c>
      <c r="Q16" s="23">
        <v>0.3</v>
      </c>
      <c r="R16" s="183"/>
      <c r="S16" s="24">
        <f t="shared" si="1"/>
        <v>27000</v>
      </c>
    </row>
    <row r="17" spans="1:19" s="15" customFormat="1" ht="15.75">
      <c r="A17" s="41" t="s">
        <v>26</v>
      </c>
      <c r="B17" s="43">
        <v>8650</v>
      </c>
      <c r="C17" s="22" t="s">
        <v>52</v>
      </c>
      <c r="D17" s="47" t="s">
        <v>68</v>
      </c>
      <c r="E17" s="23">
        <v>350</v>
      </c>
      <c r="F17" s="183"/>
      <c r="G17" s="24">
        <f t="shared" si="0"/>
        <v>3027500</v>
      </c>
      <c r="H17" s="23">
        <v>288</v>
      </c>
      <c r="I17" s="183"/>
      <c r="J17" s="24">
        <f t="shared" si="2"/>
        <v>2491200</v>
      </c>
      <c r="K17" s="23">
        <v>313</v>
      </c>
      <c r="L17" s="183"/>
      <c r="M17" s="24">
        <f t="shared" si="3"/>
        <v>2707450</v>
      </c>
      <c r="N17" s="23">
        <v>316</v>
      </c>
      <c r="O17" s="183"/>
      <c r="P17" s="24">
        <f t="shared" si="4"/>
        <v>2733400</v>
      </c>
      <c r="Q17" s="23">
        <v>353</v>
      </c>
      <c r="R17" s="183"/>
      <c r="S17" s="24">
        <f t="shared" si="1"/>
        <v>3053450</v>
      </c>
    </row>
    <row r="18" spans="1:19" s="15" customFormat="1" ht="15.75">
      <c r="A18" s="41" t="s">
        <v>27</v>
      </c>
      <c r="B18" s="43">
        <v>200</v>
      </c>
      <c r="C18" s="22" t="s">
        <v>52</v>
      </c>
      <c r="D18" s="47" t="s">
        <v>87</v>
      </c>
      <c r="E18" s="23">
        <v>300</v>
      </c>
      <c r="F18" s="183"/>
      <c r="G18" s="24">
        <f t="shared" si="0"/>
        <v>60000</v>
      </c>
      <c r="H18" s="23">
        <v>285</v>
      </c>
      <c r="I18" s="183"/>
      <c r="J18" s="24">
        <f t="shared" si="2"/>
        <v>57000</v>
      </c>
      <c r="K18" s="23">
        <v>260</v>
      </c>
      <c r="L18" s="183"/>
      <c r="M18" s="24">
        <f t="shared" si="3"/>
        <v>52000</v>
      </c>
      <c r="N18" s="23">
        <v>580</v>
      </c>
      <c r="O18" s="183"/>
      <c r="P18" s="24">
        <f t="shared" si="4"/>
        <v>116000</v>
      </c>
      <c r="Q18" s="23">
        <v>224</v>
      </c>
      <c r="R18" s="183"/>
      <c r="S18" s="24">
        <f t="shared" si="1"/>
        <v>44800</v>
      </c>
    </row>
    <row r="19" spans="1:19" s="15" customFormat="1" ht="15.75">
      <c r="A19" s="41" t="s">
        <v>28</v>
      </c>
      <c r="B19" s="43">
        <v>100</v>
      </c>
      <c r="C19" s="22" t="s">
        <v>52</v>
      </c>
      <c r="D19" s="47" t="s">
        <v>88</v>
      </c>
      <c r="E19" s="23">
        <v>260</v>
      </c>
      <c r="F19" s="183"/>
      <c r="G19" s="24">
        <f t="shared" si="0"/>
        <v>26000</v>
      </c>
      <c r="H19" s="23">
        <v>220</v>
      </c>
      <c r="I19" s="183"/>
      <c r="J19" s="24">
        <f t="shared" si="2"/>
        <v>22000</v>
      </c>
      <c r="K19" s="23">
        <v>812</v>
      </c>
      <c r="L19" s="183"/>
      <c r="M19" s="24">
        <f t="shared" si="3"/>
        <v>81200</v>
      </c>
      <c r="N19" s="23">
        <v>500</v>
      </c>
      <c r="O19" s="183"/>
      <c r="P19" s="24">
        <f t="shared" si="4"/>
        <v>50000</v>
      </c>
      <c r="Q19" s="23">
        <v>153</v>
      </c>
      <c r="R19" s="183"/>
      <c r="S19" s="24">
        <f t="shared" si="1"/>
        <v>15300</v>
      </c>
    </row>
    <row r="20" spans="1:19" s="15" customFormat="1" ht="31.5">
      <c r="A20" s="41" t="s">
        <v>29</v>
      </c>
      <c r="B20" s="43">
        <v>850</v>
      </c>
      <c r="C20" s="22" t="s">
        <v>52</v>
      </c>
      <c r="D20" s="47" t="s">
        <v>69</v>
      </c>
      <c r="E20" s="23">
        <v>200</v>
      </c>
      <c r="F20" s="183"/>
      <c r="G20" s="24">
        <f t="shared" si="0"/>
        <v>170000</v>
      </c>
      <c r="H20" s="23">
        <v>130</v>
      </c>
      <c r="I20" s="183"/>
      <c r="J20" s="24">
        <f t="shared" si="2"/>
        <v>110500</v>
      </c>
      <c r="K20" s="23">
        <v>124</v>
      </c>
      <c r="L20" s="183"/>
      <c r="M20" s="24">
        <f t="shared" si="3"/>
        <v>105400</v>
      </c>
      <c r="N20" s="23">
        <v>260</v>
      </c>
      <c r="O20" s="183"/>
      <c r="P20" s="24">
        <f t="shared" si="4"/>
        <v>221000</v>
      </c>
      <c r="Q20" s="23">
        <v>115</v>
      </c>
      <c r="R20" s="183"/>
      <c r="S20" s="24">
        <f t="shared" si="1"/>
        <v>97750</v>
      </c>
    </row>
    <row r="21" spans="1:19" s="15" customFormat="1" ht="15.75">
      <c r="A21" s="41" t="s">
        <v>30</v>
      </c>
      <c r="B21" s="43">
        <v>14</v>
      </c>
      <c r="C21" s="22" t="s">
        <v>56</v>
      </c>
      <c r="D21" s="47" t="s">
        <v>70</v>
      </c>
      <c r="E21" s="23">
        <v>18000</v>
      </c>
      <c r="F21" s="183"/>
      <c r="G21" s="24">
        <f t="shared" si="0"/>
        <v>252000</v>
      </c>
      <c r="H21" s="23">
        <v>22000</v>
      </c>
      <c r="I21" s="183"/>
      <c r="J21" s="24">
        <f t="shared" si="2"/>
        <v>308000</v>
      </c>
      <c r="K21" s="23">
        <v>27300</v>
      </c>
      <c r="L21" s="183"/>
      <c r="M21" s="24">
        <f t="shared" si="3"/>
        <v>382200</v>
      </c>
      <c r="N21" s="23">
        <v>21000</v>
      </c>
      <c r="O21" s="183"/>
      <c r="P21" s="24">
        <f t="shared" si="4"/>
        <v>294000</v>
      </c>
      <c r="Q21" s="23">
        <v>26600</v>
      </c>
      <c r="R21" s="183"/>
      <c r="S21" s="24">
        <f t="shared" si="1"/>
        <v>372400</v>
      </c>
    </row>
    <row r="22" spans="1:19" s="15" customFormat="1" ht="31.5">
      <c r="A22" s="41" t="s">
        <v>31</v>
      </c>
      <c r="B22" s="43">
        <v>1</v>
      </c>
      <c r="C22" s="22" t="s">
        <v>56</v>
      </c>
      <c r="D22" s="47" t="s">
        <v>71</v>
      </c>
      <c r="E22" s="23">
        <v>20000</v>
      </c>
      <c r="F22" s="183"/>
      <c r="G22" s="24">
        <f t="shared" si="0"/>
        <v>20000</v>
      </c>
      <c r="H22" s="23">
        <v>23000</v>
      </c>
      <c r="I22" s="183"/>
      <c r="J22" s="24">
        <f t="shared" si="2"/>
        <v>23000</v>
      </c>
      <c r="K22" s="23">
        <v>30300</v>
      </c>
      <c r="L22" s="183"/>
      <c r="M22" s="24">
        <f t="shared" si="3"/>
        <v>30300</v>
      </c>
      <c r="N22" s="23">
        <v>43000</v>
      </c>
      <c r="O22" s="183"/>
      <c r="P22" s="24">
        <f t="shared" si="4"/>
        <v>43000</v>
      </c>
      <c r="Q22" s="23">
        <v>32900</v>
      </c>
      <c r="R22" s="183"/>
      <c r="S22" s="24">
        <f t="shared" si="1"/>
        <v>32900</v>
      </c>
    </row>
    <row r="23" spans="1:19" s="15" customFormat="1" ht="31.5">
      <c r="A23" s="41" t="s">
        <v>32</v>
      </c>
      <c r="B23" s="43">
        <v>1</v>
      </c>
      <c r="C23" s="22" t="s">
        <v>56</v>
      </c>
      <c r="D23" s="47" t="s">
        <v>72</v>
      </c>
      <c r="E23" s="23">
        <v>22000</v>
      </c>
      <c r="F23" s="183"/>
      <c r="G23" s="24">
        <f t="shared" si="0"/>
        <v>22000</v>
      </c>
      <c r="H23" s="23">
        <v>20000</v>
      </c>
      <c r="I23" s="183"/>
      <c r="J23" s="24">
        <f t="shared" si="2"/>
        <v>20000</v>
      </c>
      <c r="K23" s="23">
        <v>28300</v>
      </c>
      <c r="L23" s="183"/>
      <c r="M23" s="24">
        <f t="shared" si="3"/>
        <v>28300</v>
      </c>
      <c r="N23" s="23">
        <v>32000</v>
      </c>
      <c r="O23" s="183"/>
      <c r="P23" s="24">
        <f t="shared" si="4"/>
        <v>32000</v>
      </c>
      <c r="Q23" s="23">
        <v>32900</v>
      </c>
      <c r="R23" s="183"/>
      <c r="S23" s="24">
        <f t="shared" si="1"/>
        <v>32900</v>
      </c>
    </row>
    <row r="24" spans="1:19" s="15" customFormat="1" ht="15.75">
      <c r="A24" s="41" t="s">
        <v>33</v>
      </c>
      <c r="B24" s="43">
        <v>80</v>
      </c>
      <c r="C24" s="22" t="s">
        <v>57</v>
      </c>
      <c r="D24" s="47" t="s">
        <v>73</v>
      </c>
      <c r="E24" s="23">
        <v>145</v>
      </c>
      <c r="F24" s="183"/>
      <c r="G24" s="24">
        <f t="shared" si="0"/>
        <v>11600</v>
      </c>
      <c r="H24" s="23">
        <v>50</v>
      </c>
      <c r="I24" s="183"/>
      <c r="J24" s="24">
        <f t="shared" si="2"/>
        <v>4000</v>
      </c>
      <c r="K24" s="23">
        <v>885</v>
      </c>
      <c r="L24" s="183"/>
      <c r="M24" s="24">
        <f t="shared" si="3"/>
        <v>70800</v>
      </c>
      <c r="N24" s="23">
        <v>1230</v>
      </c>
      <c r="O24" s="183"/>
      <c r="P24" s="24">
        <f t="shared" si="4"/>
        <v>98400</v>
      </c>
      <c r="Q24" s="23">
        <v>1</v>
      </c>
      <c r="R24" s="183"/>
      <c r="S24" s="24">
        <f t="shared" si="1"/>
        <v>80</v>
      </c>
    </row>
    <row r="25" spans="1:19" s="15" customFormat="1" ht="15.75">
      <c r="A25" s="41" t="s">
        <v>34</v>
      </c>
      <c r="B25" s="43">
        <v>2</v>
      </c>
      <c r="C25" s="22" t="s">
        <v>56</v>
      </c>
      <c r="D25" s="47" t="s">
        <v>74</v>
      </c>
      <c r="E25" s="23">
        <v>50000</v>
      </c>
      <c r="F25" s="183"/>
      <c r="G25" s="24">
        <f t="shared" si="0"/>
        <v>100000</v>
      </c>
      <c r="H25" s="23">
        <v>75000</v>
      </c>
      <c r="I25" s="183"/>
      <c r="J25" s="24">
        <f t="shared" si="2"/>
        <v>150000</v>
      </c>
      <c r="K25" s="23">
        <v>74500</v>
      </c>
      <c r="L25" s="183"/>
      <c r="M25" s="24">
        <f t="shared" si="3"/>
        <v>149000</v>
      </c>
      <c r="N25" s="23">
        <v>123000</v>
      </c>
      <c r="O25" s="183"/>
      <c r="P25" s="24">
        <f t="shared" si="4"/>
        <v>246000</v>
      </c>
      <c r="Q25" s="23">
        <v>58000</v>
      </c>
      <c r="R25" s="183"/>
      <c r="S25" s="24">
        <f t="shared" si="1"/>
        <v>116000</v>
      </c>
    </row>
    <row r="26" spans="1:19" s="15" customFormat="1" ht="15.75">
      <c r="A26" s="41" t="s">
        <v>35</v>
      </c>
      <c r="B26" s="43">
        <v>165</v>
      </c>
      <c r="C26" s="22" t="s">
        <v>52</v>
      </c>
      <c r="D26" s="47" t="s">
        <v>76</v>
      </c>
      <c r="E26" s="23">
        <v>1000</v>
      </c>
      <c r="F26" s="183"/>
      <c r="G26" s="24">
        <f t="shared" si="0"/>
        <v>165000</v>
      </c>
      <c r="H26" s="23">
        <v>700</v>
      </c>
      <c r="I26" s="183"/>
      <c r="J26" s="24">
        <f t="shared" si="2"/>
        <v>115500</v>
      </c>
      <c r="K26" s="23">
        <v>1133</v>
      </c>
      <c r="L26" s="183"/>
      <c r="M26" s="24">
        <f t="shared" si="3"/>
        <v>186945</v>
      </c>
      <c r="N26" s="23">
        <v>995</v>
      </c>
      <c r="O26" s="183"/>
      <c r="P26" s="24">
        <f t="shared" si="4"/>
        <v>164175</v>
      </c>
      <c r="Q26" s="23">
        <v>872</v>
      </c>
      <c r="R26" s="183"/>
      <c r="S26" s="24">
        <f t="shared" si="1"/>
        <v>143880</v>
      </c>
    </row>
    <row r="27" spans="1:19" s="15" customFormat="1" ht="15.75">
      <c r="A27" s="41" t="s">
        <v>36</v>
      </c>
      <c r="B27" s="43">
        <v>168</v>
      </c>
      <c r="C27" s="22" t="s">
        <v>52</v>
      </c>
      <c r="D27" s="47" t="s">
        <v>75</v>
      </c>
      <c r="E27" s="23">
        <v>975</v>
      </c>
      <c r="F27" s="183"/>
      <c r="G27" s="24">
        <f t="shared" si="0"/>
        <v>163800</v>
      </c>
      <c r="H27" s="23">
        <v>700</v>
      </c>
      <c r="I27" s="183"/>
      <c r="J27" s="24">
        <f t="shared" si="2"/>
        <v>117600</v>
      </c>
      <c r="K27" s="23">
        <v>1046</v>
      </c>
      <c r="L27" s="183"/>
      <c r="M27" s="24">
        <f t="shared" si="3"/>
        <v>175728</v>
      </c>
      <c r="N27" s="23">
        <v>940</v>
      </c>
      <c r="O27" s="183"/>
      <c r="P27" s="24">
        <f t="shared" si="4"/>
        <v>157920</v>
      </c>
      <c r="Q27" s="23">
        <v>825</v>
      </c>
      <c r="R27" s="183"/>
      <c r="S27" s="24">
        <f t="shared" si="1"/>
        <v>138600</v>
      </c>
    </row>
    <row r="28" spans="1:19" s="15" customFormat="1" ht="15.75">
      <c r="A28" s="41" t="s">
        <v>37</v>
      </c>
      <c r="B28" s="43">
        <v>88</v>
      </c>
      <c r="C28" s="22" t="s">
        <v>52</v>
      </c>
      <c r="D28" s="47" t="s">
        <v>77</v>
      </c>
      <c r="E28" s="23">
        <v>900</v>
      </c>
      <c r="F28" s="183"/>
      <c r="G28" s="24">
        <f t="shared" si="0"/>
        <v>79200</v>
      </c>
      <c r="H28" s="23">
        <v>400</v>
      </c>
      <c r="I28" s="183"/>
      <c r="J28" s="24">
        <f t="shared" si="2"/>
        <v>35200</v>
      </c>
      <c r="K28" s="23">
        <v>575</v>
      </c>
      <c r="L28" s="183"/>
      <c r="M28" s="24">
        <f t="shared" si="3"/>
        <v>50600</v>
      </c>
      <c r="N28" s="23">
        <v>865</v>
      </c>
      <c r="O28" s="183"/>
      <c r="P28" s="24">
        <f t="shared" si="4"/>
        <v>76120</v>
      </c>
      <c r="Q28" s="23">
        <v>560</v>
      </c>
      <c r="R28" s="183"/>
      <c r="S28" s="24">
        <f t="shared" si="1"/>
        <v>49280</v>
      </c>
    </row>
    <row r="29" spans="1:19" s="15" customFormat="1" ht="31.5">
      <c r="A29" s="41" t="s">
        <v>38</v>
      </c>
      <c r="B29" s="43">
        <v>165</v>
      </c>
      <c r="C29" s="22" t="s">
        <v>52</v>
      </c>
      <c r="D29" s="47" t="s">
        <v>89</v>
      </c>
      <c r="E29" s="23">
        <v>220</v>
      </c>
      <c r="F29" s="183"/>
      <c r="G29" s="24">
        <f t="shared" si="0"/>
        <v>36300</v>
      </c>
      <c r="H29" s="23">
        <v>360</v>
      </c>
      <c r="I29" s="183"/>
      <c r="J29" s="24">
        <f t="shared" si="2"/>
        <v>59400</v>
      </c>
      <c r="K29" s="23">
        <v>421</v>
      </c>
      <c r="L29" s="183"/>
      <c r="M29" s="24">
        <f t="shared" si="3"/>
        <v>69465</v>
      </c>
      <c r="N29" s="23">
        <v>430</v>
      </c>
      <c r="O29" s="183"/>
      <c r="P29" s="24">
        <f t="shared" si="4"/>
        <v>70950</v>
      </c>
      <c r="Q29" s="23">
        <v>275</v>
      </c>
      <c r="R29" s="183"/>
      <c r="S29" s="24">
        <f t="shared" si="1"/>
        <v>45375</v>
      </c>
    </row>
    <row r="30" spans="1:19" s="15" customFormat="1" ht="31.5">
      <c r="A30" s="41" t="s">
        <v>39</v>
      </c>
      <c r="B30" s="43">
        <v>168</v>
      </c>
      <c r="C30" s="22" t="s">
        <v>52</v>
      </c>
      <c r="D30" s="47" t="s">
        <v>78</v>
      </c>
      <c r="E30" s="23">
        <v>200</v>
      </c>
      <c r="F30" s="183"/>
      <c r="G30" s="24">
        <f t="shared" si="0"/>
        <v>33600</v>
      </c>
      <c r="H30" s="23">
        <v>350</v>
      </c>
      <c r="I30" s="183"/>
      <c r="J30" s="24">
        <f t="shared" si="2"/>
        <v>58800</v>
      </c>
      <c r="K30" s="23">
        <v>389</v>
      </c>
      <c r="L30" s="183"/>
      <c r="M30" s="24">
        <f t="shared" si="3"/>
        <v>65352</v>
      </c>
      <c r="N30" s="23">
        <v>390</v>
      </c>
      <c r="O30" s="183"/>
      <c r="P30" s="24">
        <f t="shared" si="4"/>
        <v>65520</v>
      </c>
      <c r="Q30" s="23">
        <v>255</v>
      </c>
      <c r="R30" s="183"/>
      <c r="S30" s="24">
        <f t="shared" si="1"/>
        <v>42840</v>
      </c>
    </row>
    <row r="31" spans="1:19" s="15" customFormat="1" ht="31.5">
      <c r="A31" s="41" t="s">
        <v>40</v>
      </c>
      <c r="B31" s="43">
        <v>88</v>
      </c>
      <c r="C31" s="22" t="s">
        <v>52</v>
      </c>
      <c r="D31" s="47" t="s">
        <v>79</v>
      </c>
      <c r="E31" s="23">
        <v>80</v>
      </c>
      <c r="F31" s="183"/>
      <c r="G31" s="24">
        <f t="shared" si="0"/>
        <v>7040</v>
      </c>
      <c r="H31" s="23">
        <v>150</v>
      </c>
      <c r="I31" s="183"/>
      <c r="J31" s="24">
        <f t="shared" si="2"/>
        <v>13200</v>
      </c>
      <c r="K31" s="23">
        <v>231</v>
      </c>
      <c r="L31" s="183"/>
      <c r="M31" s="24">
        <f t="shared" si="3"/>
        <v>20328</v>
      </c>
      <c r="N31" s="23">
        <v>200</v>
      </c>
      <c r="O31" s="183"/>
      <c r="P31" s="24">
        <f t="shared" si="4"/>
        <v>17600</v>
      </c>
      <c r="Q31" s="23">
        <v>158</v>
      </c>
      <c r="R31" s="183"/>
      <c r="S31" s="24">
        <f t="shared" si="1"/>
        <v>13904</v>
      </c>
    </row>
    <row r="32" spans="1:19" s="15" customFormat="1" ht="94.5">
      <c r="A32" s="41" t="s">
        <v>41</v>
      </c>
      <c r="B32" s="43">
        <v>1</v>
      </c>
      <c r="C32" s="22" t="s">
        <v>17</v>
      </c>
      <c r="D32" s="47" t="s">
        <v>90</v>
      </c>
      <c r="E32" s="23">
        <v>200000</v>
      </c>
      <c r="F32" s="183"/>
      <c r="G32" s="24">
        <f t="shared" si="0"/>
        <v>200000</v>
      </c>
      <c r="H32" s="23">
        <v>410000</v>
      </c>
      <c r="I32" s="183"/>
      <c r="J32" s="24">
        <f t="shared" si="2"/>
        <v>410000</v>
      </c>
      <c r="K32" s="23">
        <v>221000</v>
      </c>
      <c r="L32" s="183"/>
      <c r="M32" s="24">
        <f t="shared" si="3"/>
        <v>221000</v>
      </c>
      <c r="N32" s="23">
        <v>386425</v>
      </c>
      <c r="O32" s="183"/>
      <c r="P32" s="24">
        <f t="shared" si="4"/>
        <v>386425</v>
      </c>
      <c r="Q32" s="23">
        <v>455000</v>
      </c>
      <c r="R32" s="183"/>
      <c r="S32" s="24">
        <f t="shared" si="1"/>
        <v>455000</v>
      </c>
    </row>
    <row r="33" spans="1:19" s="15" customFormat="1" ht="15.75">
      <c r="A33" s="41" t="s">
        <v>42</v>
      </c>
      <c r="B33" s="43">
        <v>120</v>
      </c>
      <c r="C33" s="22" t="s">
        <v>57</v>
      </c>
      <c r="D33" s="47" t="s">
        <v>91</v>
      </c>
      <c r="E33" s="23">
        <v>350</v>
      </c>
      <c r="F33" s="183"/>
      <c r="G33" s="24">
        <f t="shared" si="0"/>
        <v>42000</v>
      </c>
      <c r="H33" s="23">
        <v>450</v>
      </c>
      <c r="I33" s="183"/>
      <c r="J33" s="24">
        <f t="shared" si="2"/>
        <v>54000</v>
      </c>
      <c r="K33" s="23">
        <v>579</v>
      </c>
      <c r="L33" s="183"/>
      <c r="M33" s="24">
        <f t="shared" si="3"/>
        <v>69480</v>
      </c>
      <c r="N33" s="23">
        <v>600</v>
      </c>
      <c r="O33" s="183"/>
      <c r="P33" s="24">
        <f t="shared" si="4"/>
        <v>72000</v>
      </c>
      <c r="Q33" s="23">
        <v>347</v>
      </c>
      <c r="R33" s="183"/>
      <c r="S33" s="24">
        <f t="shared" si="1"/>
        <v>41640</v>
      </c>
    </row>
    <row r="34" spans="1:19" s="15" customFormat="1" ht="31.5">
      <c r="A34" s="41" t="s">
        <v>43</v>
      </c>
      <c r="B34" s="43">
        <v>1</v>
      </c>
      <c r="C34" s="22" t="s">
        <v>17</v>
      </c>
      <c r="D34" s="47" t="s">
        <v>80</v>
      </c>
      <c r="E34" s="23">
        <v>18000</v>
      </c>
      <c r="F34" s="183"/>
      <c r="G34" s="24">
        <f t="shared" si="0"/>
        <v>18000</v>
      </c>
      <c r="H34" s="23">
        <v>81000</v>
      </c>
      <c r="I34" s="183"/>
      <c r="J34" s="24">
        <f t="shared" si="2"/>
        <v>81000</v>
      </c>
      <c r="K34" s="23">
        <v>19300</v>
      </c>
      <c r="L34" s="183"/>
      <c r="M34" s="24">
        <f t="shared" si="3"/>
        <v>19300</v>
      </c>
      <c r="N34" s="23">
        <v>25000</v>
      </c>
      <c r="O34" s="183"/>
      <c r="P34" s="24">
        <f t="shared" si="4"/>
        <v>25000</v>
      </c>
      <c r="Q34" s="23">
        <v>35000</v>
      </c>
      <c r="R34" s="183"/>
      <c r="S34" s="24">
        <f t="shared" si="1"/>
        <v>35000</v>
      </c>
    </row>
    <row r="35" spans="1:19" s="15" customFormat="1" ht="15.75">
      <c r="A35" s="41" t="s">
        <v>44</v>
      </c>
      <c r="B35" s="43">
        <v>1</v>
      </c>
      <c r="C35" s="22" t="s">
        <v>17</v>
      </c>
      <c r="D35" s="47" t="s">
        <v>81</v>
      </c>
      <c r="E35" s="23">
        <v>20000</v>
      </c>
      <c r="F35" s="183"/>
      <c r="G35" s="24">
        <f t="shared" si="0"/>
        <v>20000</v>
      </c>
      <c r="H35" s="23">
        <v>2000</v>
      </c>
      <c r="I35" s="183"/>
      <c r="J35" s="24">
        <f t="shared" si="2"/>
        <v>2000</v>
      </c>
      <c r="K35" s="23">
        <v>9200</v>
      </c>
      <c r="L35" s="183"/>
      <c r="M35" s="24">
        <f t="shared" si="3"/>
        <v>9200</v>
      </c>
      <c r="N35" s="23">
        <v>61500</v>
      </c>
      <c r="O35" s="183"/>
      <c r="P35" s="24">
        <f t="shared" si="4"/>
        <v>61500</v>
      </c>
      <c r="Q35" s="23">
        <v>15000</v>
      </c>
      <c r="R35" s="183"/>
      <c r="S35" s="24">
        <f t="shared" si="1"/>
        <v>15000</v>
      </c>
    </row>
    <row r="36" spans="1:19" s="15" customFormat="1" ht="189">
      <c r="A36" s="41" t="s">
        <v>45</v>
      </c>
      <c r="B36" s="43">
        <v>1</v>
      </c>
      <c r="C36" s="22" t="s">
        <v>17</v>
      </c>
      <c r="D36" s="47" t="s">
        <v>92</v>
      </c>
      <c r="E36" s="23">
        <v>2500000</v>
      </c>
      <c r="F36" s="183"/>
      <c r="G36" s="24">
        <f t="shared" si="0"/>
        <v>2500000</v>
      </c>
      <c r="H36" s="23">
        <v>3741967</v>
      </c>
      <c r="I36" s="183"/>
      <c r="J36" s="24">
        <f t="shared" si="2"/>
        <v>3741967</v>
      </c>
      <c r="K36" s="23">
        <v>2989200</v>
      </c>
      <c r="L36" s="183"/>
      <c r="M36" s="24">
        <f t="shared" si="3"/>
        <v>2989200</v>
      </c>
      <c r="N36" s="23">
        <v>3187019</v>
      </c>
      <c r="O36" s="183"/>
      <c r="P36" s="24">
        <f t="shared" si="4"/>
        <v>3187019</v>
      </c>
      <c r="Q36" s="23">
        <v>3782000</v>
      </c>
      <c r="R36" s="183"/>
      <c r="S36" s="24">
        <f t="shared" si="1"/>
        <v>3782000</v>
      </c>
    </row>
    <row r="37" spans="1:19" s="15" customFormat="1" ht="15.75">
      <c r="A37" s="41" t="s">
        <v>46</v>
      </c>
      <c r="B37" s="43">
        <v>1</v>
      </c>
      <c r="C37" s="22" t="s">
        <v>17</v>
      </c>
      <c r="D37" s="47" t="s">
        <v>58</v>
      </c>
      <c r="E37" s="23">
        <v>10000</v>
      </c>
      <c r="F37" s="183"/>
      <c r="G37" s="24">
        <f t="shared" si="0"/>
        <v>10000</v>
      </c>
      <c r="H37" s="23">
        <v>2000</v>
      </c>
      <c r="I37" s="183"/>
      <c r="J37" s="24">
        <f t="shared" si="2"/>
        <v>2000</v>
      </c>
      <c r="K37" s="23">
        <v>6000</v>
      </c>
      <c r="L37" s="183"/>
      <c r="M37" s="24">
        <f t="shared" si="3"/>
        <v>6000</v>
      </c>
      <c r="N37" s="23">
        <v>5400</v>
      </c>
      <c r="O37" s="183"/>
      <c r="P37" s="24">
        <f t="shared" si="4"/>
        <v>5400</v>
      </c>
      <c r="Q37" s="23">
        <v>7500</v>
      </c>
      <c r="R37" s="183"/>
      <c r="S37" s="24">
        <f t="shared" si="1"/>
        <v>7500</v>
      </c>
    </row>
    <row r="38" spans="1:19" s="15" customFormat="1" ht="15.75">
      <c r="A38" s="41" t="s">
        <v>47</v>
      </c>
      <c r="B38" s="43">
        <v>10221</v>
      </c>
      <c r="C38" s="22" t="s">
        <v>52</v>
      </c>
      <c r="D38" s="47" t="s">
        <v>82</v>
      </c>
      <c r="E38" s="23">
        <v>4</v>
      </c>
      <c r="F38" s="183"/>
      <c r="G38" s="24">
        <f t="shared" si="0"/>
        <v>40884</v>
      </c>
      <c r="H38" s="23">
        <v>2</v>
      </c>
      <c r="I38" s="183"/>
      <c r="J38" s="24">
        <f t="shared" si="2"/>
        <v>20442</v>
      </c>
      <c r="K38" s="23">
        <v>2</v>
      </c>
      <c r="L38" s="183"/>
      <c r="M38" s="24">
        <f t="shared" si="3"/>
        <v>20442</v>
      </c>
      <c r="N38" s="23">
        <v>1</v>
      </c>
      <c r="O38" s="183"/>
      <c r="P38" s="24">
        <f t="shared" si="4"/>
        <v>10221</v>
      </c>
      <c r="Q38" s="23">
        <v>1</v>
      </c>
      <c r="R38" s="183"/>
      <c r="S38" s="24">
        <f t="shared" si="1"/>
        <v>10221</v>
      </c>
    </row>
    <row r="39" spans="1:19" s="15" customFormat="1" ht="15.75">
      <c r="A39" s="41" t="s">
        <v>48</v>
      </c>
      <c r="B39" s="43">
        <v>1</v>
      </c>
      <c r="C39" s="22" t="s">
        <v>17</v>
      </c>
      <c r="D39" s="47" t="s">
        <v>93</v>
      </c>
      <c r="E39" s="23">
        <v>5000</v>
      </c>
      <c r="F39" s="183"/>
      <c r="G39" s="24">
        <f t="shared" si="0"/>
        <v>5000</v>
      </c>
      <c r="H39" s="23">
        <v>5000</v>
      </c>
      <c r="I39" s="183"/>
      <c r="J39" s="24">
        <f t="shared" si="2"/>
        <v>5000</v>
      </c>
      <c r="K39" s="23">
        <v>9000</v>
      </c>
      <c r="L39" s="183"/>
      <c r="M39" s="24">
        <f t="shared" si="3"/>
        <v>9000</v>
      </c>
      <c r="N39" s="23">
        <v>35350</v>
      </c>
      <c r="O39" s="183"/>
      <c r="P39" s="24">
        <f t="shared" si="4"/>
        <v>35350</v>
      </c>
      <c r="Q39" s="23">
        <v>7500</v>
      </c>
      <c r="R39" s="183"/>
      <c r="S39" s="24">
        <f t="shared" si="1"/>
        <v>7500</v>
      </c>
    </row>
    <row r="40" spans="1:19" s="15" customFormat="1" ht="141.75">
      <c r="A40" s="41" t="s">
        <v>49</v>
      </c>
      <c r="B40" s="43">
        <v>1</v>
      </c>
      <c r="C40" s="22" t="s">
        <v>83</v>
      </c>
      <c r="D40" s="47" t="s">
        <v>84</v>
      </c>
      <c r="E40" s="23">
        <v>36000</v>
      </c>
      <c r="F40" s="183"/>
      <c r="G40" s="24">
        <f t="shared" si="0"/>
        <v>36000</v>
      </c>
      <c r="H40" s="23">
        <v>36000</v>
      </c>
      <c r="I40" s="183"/>
      <c r="J40" s="24">
        <f t="shared" si="2"/>
        <v>36000</v>
      </c>
      <c r="K40" s="23">
        <v>36000</v>
      </c>
      <c r="L40" s="183"/>
      <c r="M40" s="24">
        <f t="shared" si="3"/>
        <v>36000</v>
      </c>
      <c r="N40" s="23">
        <v>36000</v>
      </c>
      <c r="O40" s="183"/>
      <c r="P40" s="24">
        <f t="shared" si="4"/>
        <v>36000</v>
      </c>
      <c r="Q40" s="23">
        <v>36000</v>
      </c>
      <c r="R40" s="183"/>
      <c r="S40" s="24">
        <f t="shared" si="1"/>
        <v>36000</v>
      </c>
    </row>
    <row r="41" spans="1:19" s="15" customFormat="1" ht="94.5">
      <c r="A41" s="41" t="s">
        <v>50</v>
      </c>
      <c r="B41" s="43">
        <v>1</v>
      </c>
      <c r="C41" s="22" t="s">
        <v>83</v>
      </c>
      <c r="D41" s="47" t="s">
        <v>94</v>
      </c>
      <c r="E41" s="23">
        <v>10000</v>
      </c>
      <c r="F41" s="183"/>
      <c r="G41" s="24">
        <f t="shared" si="0"/>
        <v>10000</v>
      </c>
      <c r="H41" s="23">
        <v>10000</v>
      </c>
      <c r="I41" s="183"/>
      <c r="J41" s="24">
        <f t="shared" si="2"/>
        <v>10000</v>
      </c>
      <c r="K41" s="23">
        <v>10000</v>
      </c>
      <c r="L41" s="183"/>
      <c r="M41" s="24">
        <f t="shared" si="3"/>
        <v>10000</v>
      </c>
      <c r="N41" s="23">
        <v>10000</v>
      </c>
      <c r="O41" s="183"/>
      <c r="P41" s="24">
        <f t="shared" si="4"/>
        <v>10000</v>
      </c>
      <c r="Q41" s="23">
        <v>10000</v>
      </c>
      <c r="R41" s="183"/>
      <c r="S41" s="24">
        <f t="shared" si="1"/>
        <v>10000</v>
      </c>
    </row>
    <row r="42" spans="1:19" s="16" customFormat="1" ht="18.75">
      <c r="A42" s="42"/>
      <c r="B42" s="164" t="s">
        <v>85</v>
      </c>
      <c r="C42" s="165"/>
      <c r="D42" s="166"/>
      <c r="E42" s="32"/>
      <c r="F42" s="184"/>
      <c r="G42" s="52">
        <f>SUM(G14:G41)</f>
        <v>7265324</v>
      </c>
      <c r="H42" s="51" t="s">
        <v>19</v>
      </c>
      <c r="I42" s="184"/>
      <c r="J42" s="52">
        <f>SUM(J14:J41)</f>
        <v>8034409</v>
      </c>
      <c r="K42" s="32"/>
      <c r="L42" s="184"/>
      <c r="M42" s="52">
        <f>SUM(M14:M41)</f>
        <v>8092190</v>
      </c>
      <c r="N42" s="32"/>
      <c r="O42" s="184"/>
      <c r="P42" s="52">
        <f>SUM(P14:P41)</f>
        <v>8290300</v>
      </c>
      <c r="Q42" s="32"/>
      <c r="R42" s="184"/>
      <c r="S42" s="52">
        <f>SUM(S14:S41)</f>
        <v>8646418</v>
      </c>
    </row>
    <row r="43" spans="1:19" s="16" customFormat="1" ht="20.25">
      <c r="A43" s="179"/>
      <c r="B43" s="187"/>
      <c r="C43" s="180"/>
      <c r="D43" s="181"/>
      <c r="E43" s="48"/>
      <c r="F43" s="184"/>
      <c r="G43" s="49"/>
      <c r="H43" s="48"/>
      <c r="I43" s="184"/>
      <c r="J43" s="49"/>
      <c r="K43" s="48"/>
      <c r="L43" s="184"/>
      <c r="M43" s="49"/>
      <c r="N43" s="48"/>
      <c r="O43" s="184"/>
      <c r="P43" s="49"/>
      <c r="Q43" s="48"/>
      <c r="R43" s="184"/>
      <c r="S43" s="49"/>
    </row>
    <row r="44" spans="1:19" s="15" customFormat="1" ht="157.5">
      <c r="A44" s="41" t="s">
        <v>51</v>
      </c>
      <c r="B44" s="43">
        <v>1</v>
      </c>
      <c r="C44" s="40" t="s">
        <v>17</v>
      </c>
      <c r="D44" s="56" t="s">
        <v>95</v>
      </c>
      <c r="E44" s="23">
        <v>233000</v>
      </c>
      <c r="F44" s="55">
        <f>E44/G42</f>
        <v>0.03207014580492212</v>
      </c>
      <c r="G44" s="24">
        <f>F44*G42</f>
        <v>233000.00000000003</v>
      </c>
      <c r="H44" s="23">
        <v>375000</v>
      </c>
      <c r="I44" s="55">
        <f>H44/J42</f>
        <v>0.04667424822410709</v>
      </c>
      <c r="J44" s="24">
        <f>I44*J42</f>
        <v>375000</v>
      </c>
      <c r="K44" s="23">
        <v>540200</v>
      </c>
      <c r="L44" s="55">
        <v>0.05</v>
      </c>
      <c r="M44" s="24">
        <f>L44*M42</f>
        <v>404609.5</v>
      </c>
      <c r="N44" s="23">
        <v>425000</v>
      </c>
      <c r="O44" s="55">
        <v>0.05</v>
      </c>
      <c r="P44" s="24">
        <f>O44*P42</f>
        <v>414515</v>
      </c>
      <c r="Q44" s="23">
        <v>432320.9</v>
      </c>
      <c r="R44" s="55">
        <f>Q44/S42</f>
        <v>0.05</v>
      </c>
      <c r="S44" s="54">
        <f>R44*S42</f>
        <v>432320.9</v>
      </c>
    </row>
    <row r="45" spans="1:19" s="16" customFormat="1" ht="17.25">
      <c r="A45" s="42"/>
      <c r="B45" s="164"/>
      <c r="C45" s="165"/>
      <c r="D45" s="166"/>
      <c r="E45" s="32"/>
      <c r="F45" s="45"/>
      <c r="G45" s="52">
        <f>SUM(G44)</f>
        <v>233000.00000000003</v>
      </c>
      <c r="H45" s="32"/>
      <c r="I45" s="45"/>
      <c r="J45" s="52">
        <f>SUM(J44)</f>
        <v>375000</v>
      </c>
      <c r="K45" s="32"/>
      <c r="L45" s="45"/>
      <c r="M45" s="52">
        <f>SUM(M44)</f>
        <v>404609.5</v>
      </c>
      <c r="N45" s="32"/>
      <c r="O45" s="45"/>
      <c r="P45" s="52">
        <f>SUM(P44)</f>
        <v>414515</v>
      </c>
      <c r="Q45" s="32"/>
      <c r="R45" s="45"/>
      <c r="S45" s="52">
        <f>SUM(S44)</f>
        <v>432320.9</v>
      </c>
    </row>
    <row r="46" spans="1:19" s="16" customFormat="1" ht="20.25">
      <c r="A46" s="42"/>
      <c r="B46" s="167" t="s">
        <v>86</v>
      </c>
      <c r="C46" s="168"/>
      <c r="D46" s="169"/>
      <c r="E46" s="32"/>
      <c r="F46" s="45"/>
      <c r="G46" s="53">
        <f>SUM(G42+G45)</f>
        <v>7498324</v>
      </c>
      <c r="H46" s="32"/>
      <c r="I46" s="45"/>
      <c r="J46" s="53">
        <f>SUM(J42+J45)</f>
        <v>8409409</v>
      </c>
      <c r="K46" s="32"/>
      <c r="L46" s="45"/>
      <c r="M46" s="53">
        <f>SUM(M42+M45)</f>
        <v>8496799.5</v>
      </c>
      <c r="N46" s="32"/>
      <c r="O46" s="45"/>
      <c r="P46" s="53">
        <f>SUM(P42+P45)</f>
        <v>8704815</v>
      </c>
      <c r="Q46" s="32"/>
      <c r="R46" s="45"/>
      <c r="S46" s="53">
        <f>SUM(S42+S45)</f>
        <v>9078738.9</v>
      </c>
    </row>
    <row r="47" spans="1:19" s="1" customFormat="1" ht="15.75" thickBot="1">
      <c r="A47" s="170" t="s">
        <v>12</v>
      </c>
      <c r="B47" s="171"/>
      <c r="C47" s="171"/>
      <c r="D47" s="172"/>
      <c r="E47" s="33"/>
      <c r="F47" s="46"/>
      <c r="G47" s="31">
        <v>400</v>
      </c>
      <c r="H47" s="33"/>
      <c r="I47" s="46"/>
      <c r="J47" s="31">
        <v>400</v>
      </c>
      <c r="K47" s="33"/>
      <c r="L47" s="46"/>
      <c r="M47" s="31">
        <v>400</v>
      </c>
      <c r="N47" s="33"/>
      <c r="O47" s="46"/>
      <c r="P47" s="31">
        <v>400</v>
      </c>
      <c r="Q47" s="33"/>
      <c r="R47" s="46"/>
      <c r="S47" s="31">
        <v>400</v>
      </c>
    </row>
    <row r="48" spans="1:19" s="1" customFormat="1" ht="15">
      <c r="A48" s="20"/>
      <c r="B48" s="21"/>
      <c r="C48" s="21"/>
      <c r="D48" s="21"/>
      <c r="G48" s="18" t="s">
        <v>9</v>
      </c>
      <c r="J48" s="18" t="s">
        <v>10</v>
      </c>
      <c r="M48" s="18" t="s">
        <v>11</v>
      </c>
      <c r="P48" s="18" t="s">
        <v>22</v>
      </c>
      <c r="S48" s="18" t="s">
        <v>23</v>
      </c>
    </row>
  </sheetData>
  <sheetProtection/>
  <mergeCells count="17">
    <mergeCell ref="A43:D43"/>
    <mergeCell ref="Q1:S11"/>
    <mergeCell ref="I14:I43"/>
    <mergeCell ref="L14:L43"/>
    <mergeCell ref="O14:O43"/>
    <mergeCell ref="R14:R43"/>
    <mergeCell ref="H1:J11"/>
    <mergeCell ref="B45:D45"/>
    <mergeCell ref="B46:D46"/>
    <mergeCell ref="A47:D47"/>
    <mergeCell ref="K1:M11"/>
    <mergeCell ref="N1:P11"/>
    <mergeCell ref="A13:D13"/>
    <mergeCell ref="F14:F43"/>
    <mergeCell ref="C11:D11"/>
    <mergeCell ref="E1:G11"/>
    <mergeCell ref="B42:D42"/>
  </mergeCells>
  <printOptions/>
  <pageMargins left="0.7" right="0.7" top="0.75" bottom="0.75" header="0.3" footer="0.3"/>
  <pageSetup horizontalDpi="600" verticalDpi="600" orientation="landscape" paperSize="5"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Antonio Water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Services</dc:creator>
  <cp:keywords/>
  <dc:description/>
  <cp:lastModifiedBy>David Benites</cp:lastModifiedBy>
  <cp:lastPrinted>2012-04-17T16:15:28Z</cp:lastPrinted>
  <dcterms:created xsi:type="dcterms:W3CDTF">1998-05-04T15:51:13Z</dcterms:created>
  <dcterms:modified xsi:type="dcterms:W3CDTF">2014-06-09T15:03:55Z</dcterms:modified>
  <cp:category/>
  <cp:version/>
  <cp:contentType/>
  <cp:contentStatus/>
</cp:coreProperties>
</file>